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570" windowHeight="8955"/>
  </bookViews>
  <sheets>
    <sheet name="Стр.4-5 (3)" sheetId="18" r:id="rId1"/>
    <sheet name="Стр.4-5 (2)" sheetId="17" r:id="rId2"/>
    <sheet name="Стр.1" sheetId="8" r:id="rId3"/>
    <sheet name="Стр.2-3" sheetId="9" r:id="rId4"/>
    <sheet name="Стр.4-5" sheetId="16" r:id="rId5"/>
    <sheet name="Стр.6" sheetId="3" r:id="rId6"/>
    <sheet name="Стр 7" sheetId="4" r:id="rId7"/>
    <sheet name="Лист1" sheetId="19" r:id="rId8"/>
  </sheets>
  <definedNames>
    <definedName name="_xlnm.Print_Titles" localSheetId="3">'Стр.2-3'!$6:$6</definedName>
    <definedName name="_xlnm.Print_Area" localSheetId="6">'Стр 7'!$A$1:$C$24</definedName>
    <definedName name="_xlnm.Print_Area" localSheetId="2">Стр.1!$A$1:$DD$42</definedName>
    <definedName name="_xlnm.Print_Area" localSheetId="3">'Стр.2-3'!$A$1:$DD$70</definedName>
    <definedName name="_xlnm.Print_Area" localSheetId="4">'Стр.4-5'!$A$1:$K$66</definedName>
    <definedName name="_xlnm.Print_Area" localSheetId="1">'Стр.4-5 (2)'!$A$1:$K$65</definedName>
    <definedName name="_xlnm.Print_Area" localSheetId="0">'Стр.4-5 (3)'!$A$1:$K$72</definedName>
    <definedName name="_xlnm.Print_Area" localSheetId="5">Стр.6!$A$1:$L$15</definedName>
  </definedNames>
  <calcPr calcId="125725"/>
</workbook>
</file>

<file path=xl/calcChain.xml><?xml version="1.0" encoding="utf-8"?>
<calcChain xmlns="http://schemas.openxmlformats.org/spreadsheetml/2006/main">
  <c r="F40" i="16"/>
  <c r="E50"/>
  <c r="F50"/>
  <c r="F34"/>
  <c r="F39"/>
  <c r="F30"/>
  <c r="F26"/>
  <c r="F47"/>
  <c r="F24"/>
  <c r="E49"/>
  <c r="I22"/>
  <c r="E52"/>
  <c r="BU39" i="9"/>
  <c r="BU7"/>
  <c r="BU47"/>
  <c r="E31" i="16"/>
  <c r="E44"/>
  <c r="E47"/>
  <c r="E45" s="1"/>
  <c r="E27"/>
  <c r="I13" i="3"/>
  <c r="H13"/>
  <c r="E26" i="16" l="1"/>
  <c r="E48" i="18"/>
  <c r="F44"/>
  <c r="F22"/>
  <c r="F9" i="17"/>
  <c r="E44" i="18"/>
  <c r="E49"/>
  <c r="E43"/>
  <c r="E38"/>
  <c r="E39"/>
  <c r="E31" s="1"/>
  <c r="I11"/>
  <c r="I7" s="1"/>
  <c r="E48" i="17"/>
  <c r="E49"/>
  <c r="F44"/>
  <c r="I22"/>
  <c r="I11"/>
  <c r="I7" s="1"/>
  <c r="F32" i="16"/>
  <c r="F45"/>
  <c r="E37"/>
  <c r="D9" i="3"/>
  <c r="E34" i="16"/>
  <c r="G9" i="3" l="1"/>
  <c r="G13" s="1"/>
  <c r="E44" i="17"/>
  <c r="E22" s="1"/>
  <c r="E9" i="3"/>
  <c r="F9"/>
  <c r="H9"/>
  <c r="I9"/>
  <c r="J9"/>
  <c r="K9"/>
  <c r="L9"/>
  <c r="J50" i="18"/>
  <c r="E50"/>
  <c r="E42"/>
  <c r="I41"/>
  <c r="E41" s="1"/>
  <c r="E40"/>
  <c r="E36"/>
  <c r="E33"/>
  <c r="F31"/>
  <c r="E30"/>
  <c r="I28"/>
  <c r="E26"/>
  <c r="E24" s="1"/>
  <c r="F24"/>
  <c r="I22"/>
  <c r="E17"/>
  <c r="I16"/>
  <c r="E16"/>
  <c r="E14"/>
  <c r="E13"/>
  <c r="E11" s="1"/>
  <c r="G7"/>
  <c r="F7"/>
  <c r="E36" i="17"/>
  <c r="J50"/>
  <c r="E50"/>
  <c r="E42"/>
  <c r="I41"/>
  <c r="E41" s="1"/>
  <c r="E40"/>
  <c r="E39"/>
  <c r="E38"/>
  <c r="E33"/>
  <c r="F31"/>
  <c r="E30"/>
  <c r="I28"/>
  <c r="E26"/>
  <c r="F24"/>
  <c r="E17"/>
  <c r="I16"/>
  <c r="E16"/>
  <c r="E14"/>
  <c r="E13"/>
  <c r="E11" s="1"/>
  <c r="G7"/>
  <c r="F7"/>
  <c r="E39" i="16"/>
  <c r="E43"/>
  <c r="E40"/>
  <c r="E30"/>
  <c r="E24" s="1"/>
  <c r="E13"/>
  <c r="E11" s="1"/>
  <c r="G7"/>
  <c r="F22"/>
  <c r="E17"/>
  <c r="I16"/>
  <c r="E16" s="1"/>
  <c r="F9" l="1"/>
  <c r="E9" s="1"/>
  <c r="E22" i="18"/>
  <c r="F22" i="17"/>
  <c r="E9" s="1"/>
  <c r="E7" s="1"/>
  <c r="E31"/>
  <c r="E32" i="16"/>
  <c r="E22" s="1"/>
  <c r="F9" i="18"/>
  <c r="E9" s="1"/>
  <c r="E7" s="1"/>
  <c r="E24" i="17"/>
  <c r="E14" i="16"/>
  <c r="J51"/>
  <c r="E51" s="1"/>
  <c r="I42"/>
  <c r="E41"/>
  <c r="I28"/>
  <c r="F7"/>
  <c r="E7" l="1"/>
  <c r="E42"/>
</calcChain>
</file>

<file path=xl/sharedStrings.xml><?xml version="1.0" encoding="utf-8"?>
<sst xmlns="http://schemas.openxmlformats.org/spreadsheetml/2006/main" count="494" uniqueCount="173">
  <si>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</si>
  <si>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</si>
  <si>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</si>
  <si>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</si>
  <si>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</si>
  <si>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</si>
  <si>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</si>
  <si>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</si>
  <si>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</si>
  <si>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</si>
  <si>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</si>
  <si>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</si>
  <si>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</si>
  <si>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</si>
  <si>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</si>
  <si>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</si>
  <si>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</si>
  <si>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</si>
  <si>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</si>
  <si>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</si>
  <si>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</si>
  <si>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</si>
  <si>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</si>
  <si>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</si>
  <si>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</si>
  <si>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</si>
  <si>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</si>
  <si>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</si>
  <si>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</si>
  <si>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</si>
  <si>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</si>
  <si>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</si>
  <si>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</si>
  <si>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по ОКТМО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</si>
  <si>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</si>
  <si>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</si>
  <si>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</si>
  <si>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</si>
  <si>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</si>
  <si>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</si>
  <si>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</si>
  <si>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</si>
  <si>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(наименование должности лица, утверждающего документ)</t>
  </si>
  <si>
    <t>"</t>
  </si>
  <si>
    <t xml:space="preserve"> г.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</si>
  <si>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</si>
  <si>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</si>
  <si>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</si>
  <si>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</si>
  <si>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</si>
  <si>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</si>
  <si>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</si>
  <si>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</si>
  <si>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I. Нефинансовые активы, всего: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</si>
  <si>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</si>
  <si>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</si>
  <si>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</si>
  <si>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</si>
  <si>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</si>
  <si>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</si>
  <si>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</si>
  <si>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</si>
  <si>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</si>
  <si>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</si>
  <si>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</si>
  <si>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</si>
  <si>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</si>
  <si>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</si>
  <si>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</si>
  <si>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</si>
  <si>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</si>
  <si>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</si>
  <si>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</si>
  <si>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3.2.4. Просроченная кредиторская задолженность, всего</t>
  </si>
  <si>
    <t>Исполнитель</t>
  </si>
  <si>
    <t>Выплаты по расходам, всего: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</si>
  <si>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</si>
  <si>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</si>
  <si>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</si>
  <si>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</si>
  <si>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</si>
  <si>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</si>
  <si>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</si>
  <si>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</si>
  <si>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Расходы на закупку товаров, работ, услуг, всего</t>
  </si>
  <si>
    <t>Код по бюджетной классификации РФ</t>
  </si>
  <si>
    <t>1. Сведения о деятельности учреждения (подразделения)</t>
  </si>
  <si>
    <t>Всего на закупки</t>
  </si>
  <si>
    <t>на оплату контрактов заключенных до начала очередного финансового года:</t>
  </si>
  <si>
    <t>2.1.  Показатели финансового состояния учреждения (подразделения)</t>
  </si>
  <si>
    <t>2. Финансовые параметры деятельности учреждения (подразделения)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</si>
  <si>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</si>
  <si>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 xml:space="preserve">*Указывается финансовый год,если закон об областном бюджете утверждается на один финансовый год, либо финансовый год и плановый период, если закон об областном бюджете утверждается на очередной финансовый год и плановый период </t>
  </si>
  <si>
    <t>Доходы от оказания услуг, работ, всего</t>
  </si>
  <si>
    <t>командировочные расходы</t>
  </si>
  <si>
    <t>другие расходы по прочим выплатам</t>
  </si>
  <si>
    <t>другие расходы по транспортным услугам</t>
  </si>
  <si>
    <t>КОСГУ</t>
  </si>
  <si>
    <t>Прочие работы,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</si>
  <si>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</si>
  <si>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</si>
  <si>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</si>
  <si>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 xml:space="preserve"> -  вневедомственная охрана</t>
  </si>
  <si>
    <t xml:space="preserve"> -  другие расходы по прочим работам, услугам</t>
  </si>
  <si>
    <t xml:space="preserve"> -  другие расходы на увеличение стоимости материальных запасов</t>
  </si>
  <si>
    <t xml:space="preserve"> - автотранспорт</t>
  </si>
  <si>
    <t>Уплата налогов, сборов и иных платежей, всего</t>
  </si>
  <si>
    <t>Муниципальное учреждение управление образования «Чердаклинский район» Ульяновской области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</si>
  <si>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</si>
  <si>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</si>
  <si>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</si>
  <si>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</si>
  <si>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</si>
  <si>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</si>
  <si>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</si>
  <si>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</si>
  <si>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</si>
  <si>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</si>
  <si>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</si>
  <si>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</si>
  <si>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</si>
  <si>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Главный бухгалтер</t>
  </si>
  <si>
    <t>План финансово-хозяйственной деятельности муниципальных учреждений, подведомственных</t>
  </si>
  <si>
    <t>МУ управлению образования МО "Чердаклинский район" Ульяновской области</t>
  </si>
  <si>
    <t>Наименование муниципального бюджетноно учреждения</t>
  </si>
  <si>
    <t>1.1.1. Стоимость недвижимого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</si>
  <si>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недвижимого имущества, приобретенного муниципальным бююджетным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</si>
  <si>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муниицпальным бюджетным учреждением (подразделением) за счет доходов, полученных от платной и иной приносящей доход деятельности</t>
  </si>
  <si>
    <t>1.1.5. Остаточная стоимость недвижимого муниципального имущества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</si>
  <si>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муниципальным бюджетным учреждением за счет доходов, полученных за счет бюджетных средств</t>
    </r>
  </si>
  <si>
    <t>1.2.4. Остаточная стоимость особо ценного движимого имущества</t>
  </si>
  <si>
    <t>Целевые субсидии</t>
  </si>
  <si>
    <t xml:space="preserve"> -  родительская плата</t>
  </si>
  <si>
    <t xml:space="preserve"> -  дополнительные платные  услуги </t>
  </si>
  <si>
    <t>Поступления в виде грантов</t>
  </si>
  <si>
    <t>Возмещение коммунальных услуг</t>
  </si>
  <si>
    <t>Оплата труда и начисления на выплаты по оплате труда всего:</t>
  </si>
  <si>
    <t>Поступление нефинансовых активов, всего</t>
  </si>
  <si>
    <t>3.2.2. Кредиторская задолженность по принятым обязательствам за счет местного бюджета, всего:</t>
  </si>
  <si>
    <t>3.2.3.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</si>
  <si>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2.2.1. Показатели выплат по расходам на закупку товаров, работ, услуг  учреждения (подразделения)</t>
  </si>
  <si>
    <t xml:space="preserve">
</t>
  </si>
  <si>
    <t>25338651</t>
  </si>
  <si>
    <t>7323004982</t>
  </si>
  <si>
    <t>731001001</t>
  </si>
  <si>
    <t>73656440</t>
  </si>
  <si>
    <t>Муниципальное дошкольное образовательное учреждение Мирновский детский сад "Петушок"</t>
  </si>
  <si>
    <t>433405, Ульяновская область, Чердаклинский район, п.Мирный, пер.Фабричный, д.2</t>
  </si>
  <si>
    <t>2018</t>
  </si>
  <si>
    <t>Заведующий</t>
  </si>
  <si>
    <t xml:space="preserve">1.1.1. Реализация предоставления бщедоступного и бесплатного дошкольного образования по основным образовательным программам дошкольного образования;
1.1.2. Создание условий для осуществления присмотра и ухода за детьми, содержание детей в Учреждении;
1.1.3. Формирование общей культкры личности воспитанников на основе Федерального государственного образовательного стандарта дошкольного образования, а также в соответствии с порядком организации  и осуществлен образовательной деятельности по основным общеобразовательным программам, образовательным программам дошкольного образования, их адаптации к жизни в обществе;
1.1.4.Осуществление приносящей доход деятельности и распоряжение полученными от нее средствами;
1.1.5. Воспитание гражданственности, трудолюбия, уважения к правам и свободам человека, любви к окружающей природе, Родине, семье;
1.1.6. Формирование здорового образа жизни.
</t>
  </si>
  <si>
    <t xml:space="preserve">1.2.1. Образовательная деятельность по образовательным программам дошкольного образования;
1.2.2. Осуществление присмотра и ухода за детьми, включающий в себя комплекс мер по организации питания и хозяйственно-бытового обслуживания детей, обеспечению соблюдения ими личной гигиеныи режима дня;
1.2.3. Оказание методической, психолого-педагогической помощи (если в МДОУ создан консультативный центр помощи);
1.2.4. Для детей инвалидов с ограниченными возможностями здоровья с учетом особенностей их психофизического развития, индивидуальных возможностей, Учреждение реализует адаптированную образовательну. программу.
1.2.5. Учреждение создает условия для охраны здоровья обучающихся, в том числе обеспечивает: текущий контроль за состоянием здоровья обучающихся; проведение санитарно-гигиенических, профилактических и оздоровительных мероприятий, обучение и воспитание в сфере охраны здоровья; соблюдение государственных санитарно-эпидемиологических правил и нормативов; расследование и учет несчастных случаев с обучающимися во время пребывания в дошкольном образовательном учреждении.
</t>
  </si>
  <si>
    <t xml:space="preserve">Учреждение  вправе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1.3.1. Самостоятельно с учётом федеральных государственных образовательных стандартов выбирать и реализовывать программы дошкольного образования из комплекса вариативных программ, рекомендованных Министерством образования и науки Российской Федерации;
1.3.2. Определять и утверждать в соответствии с основной общеобразовательной программой дошкольного образования  с учётом рекомендаций психолого-медико-педагогической комиссии, индивидуальной программой реабилитации ребёнка-инвалида, образовательной программой Учреждения, индивидуальных возможностей ребёнка-инвалида (возраста, заболевания, структуры дефекта, особенностей психического развития) индивидуальную программу обучения на дому для ребенка-инвалида , который  по состоянию здоровья временно или постоянно не может посещать Учреждение с согласия родителей (законных представителей);                                                                  
Платные образовательные услуги не могут быть оказаны вместо образовательной деятельности, финансируемой за счет средств бюджета.  
</t>
  </si>
  <si>
    <t>_____________________________________Осина Е.А.</t>
  </si>
  <si>
    <t xml:space="preserve">     (подпись)</t>
  </si>
  <si>
    <t>2.3. Сведения о средствах, поступающих во временное распоряжение учреждения (подразделения)*</t>
  </si>
  <si>
    <t>2.4. Справочная информация</t>
  </si>
  <si>
    <t>________________________________Красавцева В.А.</t>
  </si>
  <si>
    <t>2.2. Показатели по поступлениям и выплатам учреждения (подразделения) на 2019г.</t>
  </si>
  <si>
    <t>3.1. Показатели по поступлениям и выплатам учреждения (подразделения) на плановый период 2020г.</t>
  </si>
  <si>
    <t>3.2. Показатели по поступлениям и выплатам учреждения (подразделения) на плановый период 2021г.</t>
  </si>
  <si>
    <t>на 2019 г. 
очередной финансовый год</t>
  </si>
  <si>
    <t>на 2020г. 
1-ый год планового периода</t>
  </si>
  <si>
    <t>на 2021 г. 
2-ой год планового периода</t>
  </si>
  <si>
    <t>на январь - декабрь 2019 года и плановый период 2020-2021 г.</t>
  </si>
  <si>
    <t>Начальник управления образования</t>
  </si>
  <si>
    <t>Ю.В.Каргин</t>
  </si>
  <si>
    <t>19</t>
  </si>
  <si>
    <t>Социальные пособия и компенсации персоналу в денежной форме</t>
  </si>
  <si>
    <t>мая</t>
  </si>
  <si>
    <t>30</t>
  </si>
  <si>
    <t>30.05.2019</t>
  </si>
  <si>
    <t>дата    "30" мая 2019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</si>
</sst>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7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2"/>
    </xf>
    <xf numFmtId="0" fontId="5" fillId="0" borderId="8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3"/>
    </xf>
    <xf numFmtId="0" fontId="5" fillId="0" borderId="5" xfId="1" applyFont="1" applyFill="1" applyBorder="1" applyAlignment="1">
      <alignment horizontal="left" wrapText="1" indent="4"/>
    </xf>
    <xf numFmtId="0" fontId="5" fillId="0" borderId="5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49" fontId="5" fillId="2" borderId="0" xfId="1" applyNumberFormat="1" applyFont="1" applyFill="1" applyBorder="1" applyAlignment="1">
      <alignment horizontal="left"/>
    </xf>
    <xf numFmtId="0" fontId="8" fillId="2" borderId="0" xfId="1" applyFont="1" applyFill="1"/>
    <xf numFmtId="0" fontId="8" fillId="2" borderId="0" xfId="0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Border="1" applyAlignment="1">
      <alignment wrapText="1"/>
    </xf>
    <xf numFmtId="49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center"/>
    </xf>
    <xf numFmtId="0" fontId="5" fillId="2" borderId="0" xfId="1" applyFont="1" applyFill="1"/>
    <xf numFmtId="0" fontId="13" fillId="4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7" fillId="2" borderId="0" xfId="1" applyFont="1" applyFill="1" applyAlignment="1"/>
    <xf numFmtId="0" fontId="24" fillId="2" borderId="0" xfId="0" applyFont="1" applyFill="1" applyAlignment="1"/>
    <xf numFmtId="0" fontId="8" fillId="2" borderId="0" xfId="1" applyFont="1" applyFill="1" applyAlignment="1">
      <alignment horizontal="justify"/>
    </xf>
    <xf numFmtId="0" fontId="8" fillId="3" borderId="3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5" borderId="0" xfId="1" applyFont="1" applyFill="1"/>
    <xf numFmtId="0" fontId="9" fillId="5" borderId="0" xfId="1" applyFont="1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2" fillId="0" borderId="0" xfId="1" applyFont="1" applyFill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1" fillId="5" borderId="0" xfId="0" applyFont="1" applyFill="1"/>
    <xf numFmtId="4" fontId="21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6" fillId="0" borderId="0" xfId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2" fontId="5" fillId="2" borderId="0" xfId="1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/>
    </xf>
    <xf numFmtId="49" fontId="5" fillId="5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0" xfId="1" applyFont="1" applyFill="1" applyAlignment="1">
      <alignment horizontal="right"/>
    </xf>
    <xf numFmtId="49" fontId="5" fillId="5" borderId="2" xfId="1" applyNumberFormat="1" applyFont="1" applyFill="1" applyBorder="1" applyAlignment="1">
      <alignment horizontal="center"/>
    </xf>
    <xf numFmtId="0" fontId="5" fillId="5" borderId="0" xfId="1" applyFont="1" applyFill="1"/>
    <xf numFmtId="0" fontId="5" fillId="5" borderId="0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49" fontId="9" fillId="5" borderId="2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49" fontId="5" fillId="5" borderId="2" xfId="1" applyNumberFormat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top" wrapText="1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right"/>
    </xf>
    <xf numFmtId="49" fontId="9" fillId="5" borderId="2" xfId="1" applyNumberFormat="1" applyFont="1" applyFill="1" applyBorder="1" applyAlignment="1">
      <alignment horizontal="left"/>
    </xf>
    <xf numFmtId="49" fontId="5" fillId="5" borderId="7" xfId="1" applyNumberFormat="1" applyFont="1" applyFill="1" applyBorder="1" applyAlignment="1">
      <alignment horizontal="center" vertical="center"/>
    </xf>
    <xf numFmtId="49" fontId="5" fillId="5" borderId="10" xfId="1" applyNumberFormat="1" applyFont="1" applyFill="1" applyBorder="1" applyAlignment="1">
      <alignment horizontal="center" vertical="center"/>
    </xf>
    <xf numFmtId="49" fontId="5" fillId="5" borderId="9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6" fillId="2" borderId="0" xfId="1" applyFont="1" applyFill="1" applyAlignment="1">
      <alignment wrapText="1"/>
    </xf>
    <xf numFmtId="0" fontId="8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wrapText="1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6" xfId="1" applyFont="1" applyFill="1" applyBorder="1" applyAlignment="1">
      <alignment horizontal="left" vertical="top" wrapText="1" indent="3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9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4" fontId="5" fillId="2" borderId="8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6" xfId="1" applyFont="1" applyFill="1" applyBorder="1" applyAlignment="1">
      <alignment horizontal="left" vertical="top" wrapText="1" indent="2"/>
    </xf>
    <xf numFmtId="4" fontId="5" fillId="2" borderId="7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 indent="2"/>
    </xf>
    <xf numFmtId="0" fontId="5" fillId="0" borderId="9" xfId="1" applyFont="1" applyFill="1" applyBorder="1" applyAlignment="1">
      <alignment horizontal="left" vertical="top" wrapText="1" indent="2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4" fontId="9" fillId="2" borderId="7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9" fillId="2" borderId="9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topLeftCell="A33" zoomScale="81" zoomScaleNormal="55" zoomScaleSheetLayoutView="81" workbookViewId="0">
      <selection activeCell="A57" sqref="A57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21" t="s">
        <v>160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9.5" customHeight="1">
      <c r="A2" s="123" t="s">
        <v>0</v>
      </c>
      <c r="B2" s="114" t="s">
        <v>1</v>
      </c>
      <c r="C2" s="114" t="s">
        <v>97</v>
      </c>
      <c r="D2" s="114" t="s">
        <v>85</v>
      </c>
      <c r="E2" s="114" t="s">
        <v>2</v>
      </c>
      <c r="F2" s="114"/>
      <c r="G2" s="114"/>
      <c r="H2" s="114"/>
      <c r="I2" s="114"/>
      <c r="J2" s="114"/>
    </row>
    <row r="3" spans="1:11" ht="15">
      <c r="A3" s="124"/>
      <c r="B3" s="114"/>
      <c r="C3" s="114"/>
      <c r="D3" s="114"/>
      <c r="E3" s="126" t="s">
        <v>36</v>
      </c>
      <c r="F3" s="127" t="s">
        <v>4</v>
      </c>
      <c r="G3" s="127"/>
      <c r="H3" s="127"/>
      <c r="I3" s="127"/>
      <c r="J3" s="127"/>
    </row>
    <row r="4" spans="1:11" ht="51.75" customHeight="1">
      <c r="A4" s="124"/>
      <c r="B4" s="114"/>
      <c r="C4" s="114"/>
      <c r="D4" s="114"/>
      <c r="E4" s="126"/>
      <c r="F4" s="114" t="s">
        <v>78</v>
      </c>
      <c r="G4" s="114" t="s">
        <v>79</v>
      </c>
      <c r="H4" s="114" t="s">
        <v>80</v>
      </c>
      <c r="I4" s="115" t="s">
        <v>81</v>
      </c>
      <c r="J4" s="116"/>
    </row>
    <row r="5" spans="1:11" ht="46.5" customHeight="1">
      <c r="A5" s="125"/>
      <c r="B5" s="114"/>
      <c r="C5" s="114"/>
      <c r="D5" s="114"/>
      <c r="E5" s="126"/>
      <c r="F5" s="114"/>
      <c r="G5" s="114"/>
      <c r="H5" s="114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10379795.15</v>
      </c>
      <c r="F7" s="74" t="str">
        <f>F11</f>
        <v>х</v>
      </c>
      <c r="G7" s="74" t="str">
        <f>G11</f>
        <v>х</v>
      </c>
      <c r="H7" s="74">
        <v>0</v>
      </c>
      <c r="I7" s="74">
        <f>I11</f>
        <v>2000000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8344211.1500000004</v>
      </c>
      <c r="F9" s="74">
        <f>F22</f>
        <v>8344211.1500000004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35584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2000000</v>
      </c>
      <c r="F11" s="68" t="s">
        <v>7</v>
      </c>
      <c r="G11" s="68" t="s">
        <v>7</v>
      </c>
      <c r="H11" s="72" t="s">
        <v>7</v>
      </c>
      <c r="I11" s="74">
        <f>I13</f>
        <v>2000000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2000000</v>
      </c>
      <c r="F13" s="68" t="s">
        <v>7</v>
      </c>
      <c r="G13" s="68" t="s">
        <v>7</v>
      </c>
      <c r="H13" s="68" t="s">
        <v>7</v>
      </c>
      <c r="I13" s="109">
        <v>2000000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10379795.15</v>
      </c>
      <c r="F22" s="74">
        <f>F24+F31+F42+F43+F44</f>
        <v>8344211.1500000004</v>
      </c>
      <c r="G22" s="74"/>
      <c r="H22" s="74"/>
      <c r="I22" s="74">
        <f>I49+I43</f>
        <v>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6361207.96</v>
      </c>
      <c r="F24" s="74">
        <f>F30+F27+F26</f>
        <v>6361207.96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4886138.22</v>
      </c>
      <c r="F26" s="70">
        <v>4886138.22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1475069.74</v>
      </c>
      <c r="F30" s="70">
        <v>1475069.74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1104795.69</v>
      </c>
      <c r="F31" s="74">
        <f>F39+F38+F37+F36+F34+F33</f>
        <v>1104795.69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23163</v>
      </c>
      <c r="F33" s="70">
        <v>23163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685843</v>
      </c>
      <c r="F36" s="70">
        <v>685843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129188.64</v>
      </c>
      <c r="F38" s="70">
        <v>129188.64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266601.05</v>
      </c>
      <c r="F39" s="70">
        <v>266601.05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738300</v>
      </c>
      <c r="F42" s="74">
        <v>738300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292</v>
      </c>
      <c r="C43" s="72">
        <v>290</v>
      </c>
      <c r="D43" s="73">
        <v>853</v>
      </c>
      <c r="E43" s="74">
        <f>F43+25000</f>
        <v>35000</v>
      </c>
      <c r="F43" s="74">
        <v>10000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E49+E46+E48</f>
        <v>2140491.5</v>
      </c>
      <c r="F44" s="74">
        <f>F49+F46+F48</f>
        <v>129907.5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342</v>
      </c>
      <c r="C48" s="68">
        <v>340</v>
      </c>
      <c r="D48" s="69">
        <v>244</v>
      </c>
      <c r="E48" s="70">
        <f>F48+10584+I48</f>
        <v>2115584</v>
      </c>
      <c r="F48" s="70">
        <v>105000</v>
      </c>
      <c r="G48" s="70"/>
      <c r="H48" s="70"/>
      <c r="I48" s="70">
        <v>2000000</v>
      </c>
      <c r="J48" s="70"/>
      <c r="K48" s="60"/>
      <c r="L48" s="61"/>
      <c r="M48" s="61"/>
    </row>
    <row r="49" spans="1:13" ht="37.5">
      <c r="A49" s="67" t="s">
        <v>101</v>
      </c>
      <c r="B49" s="68">
        <v>346</v>
      </c>
      <c r="C49" s="68">
        <v>340</v>
      </c>
      <c r="D49" s="69">
        <v>244</v>
      </c>
      <c r="E49" s="70">
        <f>F49</f>
        <v>24907.5</v>
      </c>
      <c r="F49" s="70">
        <v>24907.5</v>
      </c>
      <c r="G49" s="70"/>
      <c r="H49" s="70"/>
      <c r="I49" s="70"/>
      <c r="J49" s="70"/>
      <c r="K49" s="60"/>
      <c r="L49" s="61"/>
      <c r="M49" s="61"/>
    </row>
    <row r="50" spans="1:13" ht="25.5" hidden="1" customHeight="1">
      <c r="A50" s="67" t="s">
        <v>104</v>
      </c>
      <c r="B50" s="68"/>
      <c r="C50" s="68">
        <v>34099</v>
      </c>
      <c r="D50" s="69">
        <v>244</v>
      </c>
      <c r="E50" s="70">
        <f>F50+G50+I50</f>
        <v>428960</v>
      </c>
      <c r="F50" s="70">
        <v>428960</v>
      </c>
      <c r="G50" s="70"/>
      <c r="H50" s="70"/>
      <c r="I50" s="70"/>
      <c r="J50" s="70">
        <f>104400+77509+126781+70290</f>
        <v>378980</v>
      </c>
      <c r="K50" s="61"/>
      <c r="L50" s="61"/>
      <c r="M50" s="61"/>
    </row>
    <row r="51" spans="1:13" ht="37.5">
      <c r="A51" s="71" t="s">
        <v>9</v>
      </c>
      <c r="B51" s="72">
        <v>500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29.25" customHeight="1">
      <c r="A52" s="71" t="s">
        <v>10</v>
      </c>
      <c r="B52" s="72">
        <v>600</v>
      </c>
      <c r="C52" s="72"/>
      <c r="D52" s="72" t="s">
        <v>7</v>
      </c>
      <c r="E52" s="74"/>
      <c r="F52" s="74"/>
      <c r="G52" s="74"/>
      <c r="H52" s="74"/>
      <c r="I52" s="74"/>
      <c r="J52" s="74">
        <v>0</v>
      </c>
      <c r="K52" s="61"/>
      <c r="L52" s="61"/>
      <c r="M52" s="61"/>
    </row>
    <row r="53" spans="1:13" ht="15.7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61"/>
      <c r="L53" s="61"/>
      <c r="M53" s="61"/>
    </row>
    <row r="54" spans="1:13" s="104" customFormat="1" ht="24" customHeight="1">
      <c r="A54" s="103" t="s">
        <v>149</v>
      </c>
      <c r="B54" s="118" t="s">
        <v>157</v>
      </c>
      <c r="C54" s="119"/>
      <c r="D54" s="119"/>
      <c r="E54" s="119"/>
      <c r="F54" s="119"/>
      <c r="G54" s="119"/>
    </row>
    <row r="55" spans="1:13" s="104" customFormat="1" ht="12.75" customHeight="1">
      <c r="A55" s="103"/>
      <c r="B55" s="112" t="s">
        <v>154</v>
      </c>
      <c r="C55" s="113"/>
      <c r="D55" s="113"/>
      <c r="E55" s="113"/>
      <c r="F55" s="105"/>
    </row>
    <row r="56" spans="1:13" s="104" customFormat="1" ht="30" customHeight="1">
      <c r="A56" s="103" t="s">
        <v>121</v>
      </c>
      <c r="B56" s="118" t="s">
        <v>153</v>
      </c>
      <c r="C56" s="120"/>
      <c r="D56" s="120"/>
      <c r="E56" s="120"/>
      <c r="F56" s="120"/>
      <c r="G56" s="120"/>
    </row>
    <row r="57" spans="1:13" s="104" customFormat="1" ht="13.5" customHeight="1">
      <c r="A57" s="106"/>
      <c r="B57" s="112" t="s">
        <v>29</v>
      </c>
      <c r="C57" s="113"/>
      <c r="D57" s="113"/>
      <c r="E57" s="113"/>
      <c r="F57" s="105"/>
    </row>
    <row r="58" spans="1:13" s="104" customFormat="1" ht="23.25" customHeight="1">
      <c r="A58" s="103" t="s">
        <v>74</v>
      </c>
      <c r="B58" s="118" t="s">
        <v>153</v>
      </c>
      <c r="C58" s="120"/>
      <c r="D58" s="120"/>
      <c r="E58" s="120"/>
      <c r="F58" s="120"/>
      <c r="G58" s="120"/>
    </row>
    <row r="59" spans="1:13" s="104" customFormat="1" ht="12.75" customHeight="1">
      <c r="A59" s="106"/>
      <c r="B59" s="112" t="s">
        <v>29</v>
      </c>
      <c r="C59" s="113"/>
      <c r="D59" s="113"/>
      <c r="E59" s="113"/>
      <c r="F59" s="105"/>
    </row>
    <row r="60" spans="1:13" s="104" customFormat="1" ht="36.75" customHeight="1">
      <c r="A60" s="107" t="s">
        <v>172</v>
      </c>
      <c r="B60" s="106"/>
      <c r="C60" s="106"/>
      <c r="E60" s="106"/>
    </row>
    <row r="61" spans="1:13" ht="12.7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61"/>
      <c r="L61" s="61"/>
      <c r="M61" s="61"/>
    </row>
    <row r="62" spans="1:13" ht="15.7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3"/>
      <c r="B63" s="94"/>
      <c r="C63" s="94"/>
      <c r="D63" s="94"/>
      <c r="E63" s="95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15.7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61"/>
      <c r="L65" s="61"/>
      <c r="M65" s="61"/>
    </row>
    <row r="66" spans="1:13" ht="15.75">
      <c r="A66" s="93"/>
      <c r="B66" s="94"/>
      <c r="C66" s="94"/>
      <c r="D66" s="94"/>
      <c r="E66" s="94"/>
      <c r="F66" s="94"/>
      <c r="G66" s="95"/>
      <c r="H66" s="94"/>
      <c r="I66" s="94"/>
      <c r="J66" s="94"/>
      <c r="K66" s="61"/>
      <c r="L66" s="61"/>
      <c r="M66" s="61"/>
    </row>
    <row r="67" spans="1:13" ht="15.75">
      <c r="A67" s="96"/>
      <c r="B67" s="94"/>
      <c r="C67" s="94"/>
      <c r="D67" s="94"/>
      <c r="E67" s="94"/>
      <c r="F67" s="94"/>
      <c r="G67" s="94"/>
      <c r="H67" s="94"/>
      <c r="I67" s="94"/>
      <c r="J67" s="94"/>
      <c r="K67" s="61"/>
      <c r="L67" s="61"/>
      <c r="M67" s="61"/>
    </row>
    <row r="68" spans="1:13" ht="15.75">
      <c r="A68" s="96"/>
      <c r="B68" s="94"/>
      <c r="C68" s="94"/>
      <c r="D68" s="94"/>
      <c r="E68" s="94"/>
      <c r="F68" s="94"/>
      <c r="G68" s="94"/>
      <c r="H68" s="94"/>
      <c r="I68" s="94"/>
      <c r="J68" s="94"/>
      <c r="K68" s="61"/>
      <c r="L68" s="61"/>
      <c r="M68" s="61"/>
    </row>
    <row r="69" spans="1:13" ht="15.75">
      <c r="A69" s="96"/>
      <c r="B69" s="94"/>
      <c r="C69" s="94"/>
      <c r="D69" s="94"/>
      <c r="E69" s="94"/>
      <c r="F69" s="94"/>
      <c r="G69" s="94"/>
      <c r="H69" s="94"/>
      <c r="I69" s="94"/>
      <c r="J69" s="94"/>
      <c r="K69" s="61"/>
      <c r="L69" s="61"/>
      <c r="M69" s="61"/>
    </row>
    <row r="70" spans="1:13" ht="15.75">
      <c r="A70" s="96"/>
      <c r="B70" s="94"/>
      <c r="C70" s="94"/>
      <c r="D70" s="94"/>
      <c r="E70" s="94"/>
      <c r="F70" s="94"/>
      <c r="G70" s="94"/>
      <c r="H70" s="94"/>
      <c r="I70" s="94"/>
      <c r="J70" s="94"/>
      <c r="K70" s="61"/>
      <c r="L70" s="61"/>
      <c r="M70" s="61"/>
    </row>
    <row r="71" spans="1:13" ht="0.75" customHeight="1">
      <c r="A71" s="37"/>
      <c r="B71" s="8"/>
      <c r="C71" s="8"/>
      <c r="D71" s="8"/>
      <c r="E71" s="8"/>
      <c r="F71" s="8"/>
      <c r="G71" s="8"/>
      <c r="H71" s="8"/>
      <c r="I71" s="8"/>
      <c r="J71" s="8"/>
      <c r="K71" s="61"/>
      <c r="L71" s="61"/>
      <c r="M71" s="61"/>
    </row>
    <row r="72" spans="1:13" hidden="1">
      <c r="A72" s="37"/>
      <c r="B72" s="8"/>
      <c r="C72" s="8"/>
      <c r="D72" s="8"/>
      <c r="E72" s="8"/>
      <c r="F72" s="8"/>
      <c r="G72" s="8"/>
      <c r="H72" s="8"/>
      <c r="I72" s="8"/>
      <c r="J72" s="8"/>
      <c r="K72" s="61"/>
      <c r="L72" s="61"/>
      <c r="M72" s="61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  <c r="K73" s="61"/>
      <c r="L73" s="61"/>
      <c r="M73" s="61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  <c r="K74" s="61"/>
      <c r="L74" s="61"/>
      <c r="M74" s="61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  <c r="K75" s="61"/>
      <c r="L75" s="61"/>
      <c r="M75" s="61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  <row r="85" spans="1:10">
      <c r="A85" s="37"/>
      <c r="B85" s="8"/>
      <c r="C85" s="8"/>
      <c r="D85" s="8"/>
      <c r="E85" s="8"/>
      <c r="F85" s="8"/>
      <c r="G85" s="8"/>
      <c r="H85" s="8"/>
      <c r="I85" s="8"/>
      <c r="J85" s="8"/>
    </row>
    <row r="86" spans="1:10">
      <c r="A86" s="37"/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37"/>
      <c r="B87" s="8"/>
      <c r="C87" s="8"/>
      <c r="D87" s="8"/>
      <c r="E87" s="8"/>
      <c r="F87" s="8"/>
      <c r="G87" s="8"/>
      <c r="H87" s="8"/>
      <c r="I87" s="8"/>
      <c r="J87" s="8"/>
    </row>
    <row r="88" spans="1:10">
      <c r="A88" s="37"/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37"/>
      <c r="B89" s="8"/>
      <c r="C89" s="8"/>
      <c r="D89" s="8"/>
      <c r="E89" s="8"/>
      <c r="F89" s="8"/>
      <c r="G89" s="8"/>
      <c r="H89" s="8"/>
      <c r="I89" s="8"/>
      <c r="J89" s="8"/>
    </row>
    <row r="90" spans="1:10">
      <c r="A90" s="37"/>
      <c r="B90" s="8"/>
      <c r="C90" s="8"/>
      <c r="D90" s="8"/>
      <c r="E90" s="8"/>
      <c r="F90" s="8"/>
      <c r="G90" s="8"/>
      <c r="H90" s="8"/>
      <c r="I90" s="8"/>
      <c r="J90" s="8"/>
    </row>
  </sheetData>
  <mergeCells count="19"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  <mergeCell ref="B57:E57"/>
    <mergeCell ref="B59:E59"/>
    <mergeCell ref="H4:H5"/>
    <mergeCell ref="I4:J4"/>
    <mergeCell ref="A61:J61"/>
    <mergeCell ref="B54:G54"/>
    <mergeCell ref="B56:G56"/>
    <mergeCell ref="B58:G58"/>
    <mergeCell ref="B55:E55"/>
  </mergeCells>
  <pageMargins left="0" right="0" top="0.74803149606299213" bottom="0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view="pageBreakPreview" topLeftCell="A36" zoomScale="81" zoomScaleNormal="55" zoomScaleSheetLayoutView="81" workbookViewId="0">
      <selection activeCell="F10" sqref="F10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21" t="s">
        <v>159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9.5" customHeight="1">
      <c r="A2" s="123" t="s">
        <v>0</v>
      </c>
      <c r="B2" s="114" t="s">
        <v>1</v>
      </c>
      <c r="C2" s="114" t="s">
        <v>97</v>
      </c>
      <c r="D2" s="114" t="s">
        <v>85</v>
      </c>
      <c r="E2" s="114" t="s">
        <v>2</v>
      </c>
      <c r="F2" s="114"/>
      <c r="G2" s="114"/>
      <c r="H2" s="114"/>
      <c r="I2" s="114"/>
      <c r="J2" s="114"/>
    </row>
    <row r="3" spans="1:11" ht="15">
      <c r="A3" s="124"/>
      <c r="B3" s="114"/>
      <c r="C3" s="114"/>
      <c r="D3" s="114"/>
      <c r="E3" s="126" t="s">
        <v>36</v>
      </c>
      <c r="F3" s="127" t="s">
        <v>4</v>
      </c>
      <c r="G3" s="127"/>
      <c r="H3" s="127"/>
      <c r="I3" s="127"/>
      <c r="J3" s="127"/>
    </row>
    <row r="4" spans="1:11" ht="51.75" customHeight="1">
      <c r="A4" s="124"/>
      <c r="B4" s="114"/>
      <c r="C4" s="114"/>
      <c r="D4" s="114"/>
      <c r="E4" s="126"/>
      <c r="F4" s="114" t="s">
        <v>78</v>
      </c>
      <c r="G4" s="114" t="s">
        <v>79</v>
      </c>
      <c r="H4" s="114" t="s">
        <v>80</v>
      </c>
      <c r="I4" s="115" t="s">
        <v>81</v>
      </c>
      <c r="J4" s="116"/>
    </row>
    <row r="5" spans="1:11" ht="46.5" customHeight="1">
      <c r="A5" s="125"/>
      <c r="B5" s="114"/>
      <c r="C5" s="114"/>
      <c r="D5" s="114"/>
      <c r="E5" s="126"/>
      <c r="F5" s="114"/>
      <c r="G5" s="114"/>
      <c r="H5" s="114"/>
      <c r="I5" s="102" t="s">
        <v>3</v>
      </c>
      <c r="J5" s="101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10314306.4</v>
      </c>
      <c r="F7" s="74" t="str">
        <f>F11</f>
        <v>х</v>
      </c>
      <c r="G7" s="74" t="str">
        <f>G11</f>
        <v>х</v>
      </c>
      <c r="H7" s="74">
        <v>0</v>
      </c>
      <c r="I7" s="74">
        <f>I11</f>
        <v>2000000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8288722.4000000004</v>
      </c>
      <c r="F9" s="74">
        <f>F22</f>
        <v>8288722.4000000004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25584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2000000</v>
      </c>
      <c r="F11" s="68" t="s">
        <v>7</v>
      </c>
      <c r="G11" s="68" t="s">
        <v>7</v>
      </c>
      <c r="H11" s="72" t="s">
        <v>7</v>
      </c>
      <c r="I11" s="74">
        <f>I13</f>
        <v>2000000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2000000</v>
      </c>
      <c r="F13" s="68" t="s">
        <v>7</v>
      </c>
      <c r="G13" s="68" t="s">
        <v>7</v>
      </c>
      <c r="H13" s="68" t="s">
        <v>7</v>
      </c>
      <c r="I13" s="109">
        <v>2000000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E24+E31+E42+E43+E44</f>
        <v>10314306.4</v>
      </c>
      <c r="F22" s="74">
        <f>F24+F31+F42+F43+F44</f>
        <v>8288722.4000000004</v>
      </c>
      <c r="G22" s="74"/>
      <c r="H22" s="74"/>
      <c r="I22" s="74">
        <f>I48+I43</f>
        <v>2000000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</f>
        <v>6178183.3500000006</v>
      </c>
      <c r="F24" s="74">
        <f>F30+F27+F26</f>
        <v>6178183.3500000006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4745566.32</v>
      </c>
      <c r="F26" s="70">
        <v>4745566.32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/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1432617.03</v>
      </c>
      <c r="F30" s="70">
        <v>1432617.03</v>
      </c>
      <c r="G30" s="70"/>
      <c r="H30" s="70"/>
      <c r="I30" s="70"/>
      <c r="J30" s="70"/>
    </row>
    <row r="31" spans="1:13" s="35" customFormat="1" ht="44.25" customHeight="1">
      <c r="A31" s="71" t="s">
        <v>84</v>
      </c>
      <c r="B31" s="72">
        <v>220</v>
      </c>
      <c r="C31" s="72"/>
      <c r="D31" s="73">
        <v>240</v>
      </c>
      <c r="E31" s="74">
        <f>E39+E38+E37+E36+E34+E33</f>
        <v>1096424.75</v>
      </c>
      <c r="F31" s="74">
        <f>F39+F38+F37+F36+F34+F33</f>
        <v>1096424.75</v>
      </c>
      <c r="G31" s="74"/>
      <c r="H31" s="74"/>
      <c r="I31" s="74"/>
      <c r="J31" s="74"/>
      <c r="K31" s="60"/>
      <c r="L31" s="98"/>
      <c r="M31" s="98"/>
    </row>
    <row r="32" spans="1:13" s="61" customFormat="1" ht="18.75">
      <c r="A32" s="67" t="s">
        <v>8</v>
      </c>
      <c r="B32" s="68"/>
      <c r="C32" s="68"/>
      <c r="D32" s="69"/>
      <c r="E32" s="70"/>
      <c r="F32" s="70"/>
      <c r="G32" s="70"/>
      <c r="H32" s="70"/>
      <c r="I32" s="70"/>
      <c r="J32" s="70"/>
      <c r="K32" s="60"/>
    </row>
    <row r="33" spans="1:13" s="61" customFormat="1" ht="30" customHeight="1">
      <c r="A33" s="67" t="s">
        <v>116</v>
      </c>
      <c r="B33" s="68">
        <v>221</v>
      </c>
      <c r="C33" s="68">
        <v>221</v>
      </c>
      <c r="D33" s="69">
        <v>244</v>
      </c>
      <c r="E33" s="70">
        <f>F33</f>
        <v>22845.72</v>
      </c>
      <c r="F33" s="70">
        <v>22845.72</v>
      </c>
      <c r="G33" s="70"/>
      <c r="H33" s="70"/>
      <c r="I33" s="70"/>
      <c r="J33" s="70"/>
    </row>
    <row r="34" spans="1:13" s="61" customFormat="1" ht="28.5" customHeight="1">
      <c r="A34" s="67" t="s">
        <v>117</v>
      </c>
      <c r="B34" s="68">
        <v>222</v>
      </c>
      <c r="C34" s="68">
        <v>222</v>
      </c>
      <c r="D34" s="69">
        <v>244</v>
      </c>
      <c r="E34" s="70"/>
      <c r="F34" s="70"/>
      <c r="G34" s="70"/>
      <c r="H34" s="70"/>
      <c r="I34" s="70"/>
      <c r="J34" s="70"/>
    </row>
    <row r="35" spans="1:13" s="61" customFormat="1" ht="37.5" hidden="1">
      <c r="A35" s="67" t="s">
        <v>96</v>
      </c>
      <c r="B35" s="68"/>
      <c r="C35" s="68"/>
      <c r="D35" s="69"/>
      <c r="E35" s="70"/>
      <c r="F35" s="70"/>
      <c r="G35" s="70"/>
      <c r="H35" s="70"/>
      <c r="I35" s="70"/>
      <c r="J35" s="70"/>
    </row>
    <row r="36" spans="1:13" s="61" customFormat="1" ht="33" customHeight="1">
      <c r="A36" s="67" t="s">
        <v>118</v>
      </c>
      <c r="B36" s="68">
        <v>223</v>
      </c>
      <c r="C36" s="68">
        <v>223</v>
      </c>
      <c r="D36" s="69">
        <v>244</v>
      </c>
      <c r="E36" s="70">
        <f>F36</f>
        <v>685843</v>
      </c>
      <c r="F36" s="70">
        <v>685843</v>
      </c>
      <c r="G36" s="70"/>
      <c r="H36" s="70"/>
      <c r="I36" s="70"/>
      <c r="J36" s="70"/>
      <c r="K36" s="60"/>
    </row>
    <row r="37" spans="1:13" s="61" customFormat="1" ht="39" customHeight="1">
      <c r="A37" s="67" t="s">
        <v>119</v>
      </c>
      <c r="B37" s="68">
        <v>224</v>
      </c>
      <c r="C37" s="68">
        <v>224</v>
      </c>
      <c r="D37" s="69">
        <v>244</v>
      </c>
      <c r="E37" s="70"/>
      <c r="F37" s="70"/>
      <c r="G37" s="70"/>
      <c r="H37" s="70"/>
      <c r="I37" s="70"/>
      <c r="J37" s="70"/>
      <c r="K37" s="60"/>
    </row>
    <row r="38" spans="1:13" s="61" customFormat="1" ht="37.5">
      <c r="A38" s="67" t="s">
        <v>99</v>
      </c>
      <c r="B38" s="68">
        <v>225</v>
      </c>
      <c r="C38" s="68">
        <v>225</v>
      </c>
      <c r="D38" s="69">
        <v>244</v>
      </c>
      <c r="E38" s="70">
        <f>F38</f>
        <v>129188.64</v>
      </c>
      <c r="F38" s="70">
        <v>129188.64</v>
      </c>
      <c r="G38" s="70"/>
      <c r="H38" s="70"/>
      <c r="I38" s="70"/>
      <c r="J38" s="70"/>
    </row>
    <row r="39" spans="1:13" s="61" customFormat="1" ht="22.5" customHeight="1">
      <c r="A39" s="67" t="s">
        <v>98</v>
      </c>
      <c r="B39" s="68">
        <v>226</v>
      </c>
      <c r="C39" s="68">
        <v>226</v>
      </c>
      <c r="D39" s="69">
        <v>244</v>
      </c>
      <c r="E39" s="70">
        <f>F39</f>
        <v>258547.39</v>
      </c>
      <c r="F39" s="70">
        <v>258547.39</v>
      </c>
      <c r="G39" s="70"/>
      <c r="H39" s="70"/>
      <c r="I39" s="70"/>
      <c r="J39" s="70"/>
      <c r="K39" s="60"/>
    </row>
    <row r="40" spans="1:13" s="61" customFormat="1" ht="12.75" hidden="1" customHeight="1">
      <c r="A40" s="67" t="s">
        <v>102</v>
      </c>
      <c r="B40" s="68"/>
      <c r="C40" s="68">
        <v>22603</v>
      </c>
      <c r="D40" s="69">
        <v>244</v>
      </c>
      <c r="E40" s="70">
        <f t="shared" ref="E40:E41" si="0">F40+I40+G40</f>
        <v>226755</v>
      </c>
      <c r="F40" s="70">
        <v>226755</v>
      </c>
      <c r="G40" s="70"/>
      <c r="H40" s="70"/>
      <c r="I40" s="70">
        <v>0</v>
      </c>
      <c r="J40" s="70"/>
    </row>
    <row r="41" spans="1:13" s="61" customFormat="1" ht="12.75" hidden="1" customHeight="1">
      <c r="A41" s="67" t="s">
        <v>103</v>
      </c>
      <c r="B41" s="68"/>
      <c r="C41" s="68">
        <v>22699</v>
      </c>
      <c r="D41" s="69">
        <v>244</v>
      </c>
      <c r="E41" s="70">
        <f t="shared" si="0"/>
        <v>293355</v>
      </c>
      <c r="F41" s="70">
        <v>226755</v>
      </c>
      <c r="G41" s="70"/>
      <c r="H41" s="70"/>
      <c r="I41" s="70">
        <f>48100+18500+J41</f>
        <v>66600</v>
      </c>
      <c r="J41" s="70"/>
    </row>
    <row r="42" spans="1:13" s="61" customFormat="1" ht="37.5">
      <c r="A42" s="71" t="s">
        <v>120</v>
      </c>
      <c r="B42" s="72">
        <v>262</v>
      </c>
      <c r="C42" s="72">
        <v>262</v>
      </c>
      <c r="D42" s="73">
        <v>321</v>
      </c>
      <c r="E42" s="74">
        <f>F42</f>
        <v>875000</v>
      </c>
      <c r="F42" s="74">
        <v>875000</v>
      </c>
      <c r="G42" s="74"/>
      <c r="H42" s="74"/>
      <c r="I42" s="74"/>
      <c r="J42" s="74"/>
    </row>
    <row r="43" spans="1:13" s="61" customFormat="1" ht="37.5">
      <c r="A43" s="71" t="s">
        <v>106</v>
      </c>
      <c r="B43" s="72">
        <v>292</v>
      </c>
      <c r="C43" s="72">
        <v>290</v>
      </c>
      <c r="D43" s="73">
        <v>853</v>
      </c>
      <c r="E43" s="74">
        <v>25000</v>
      </c>
      <c r="F43" s="74">
        <v>10000</v>
      </c>
      <c r="G43" s="74"/>
      <c r="H43" s="74"/>
      <c r="I43" s="74"/>
      <c r="J43" s="74"/>
      <c r="K43" s="60"/>
    </row>
    <row r="44" spans="1:13" s="59" customFormat="1" ht="37.5">
      <c r="A44" s="71" t="s">
        <v>137</v>
      </c>
      <c r="B44" s="72">
        <v>230</v>
      </c>
      <c r="C44" s="72">
        <v>310</v>
      </c>
      <c r="D44" s="73">
        <v>244</v>
      </c>
      <c r="E44" s="74">
        <f>E49+E46+E48</f>
        <v>2139698.2999999998</v>
      </c>
      <c r="F44" s="74">
        <f>F49+F46+F48</f>
        <v>129114.3</v>
      </c>
      <c r="G44" s="74"/>
      <c r="H44" s="74"/>
      <c r="I44" s="74"/>
      <c r="J44" s="74"/>
      <c r="K44" s="60"/>
      <c r="L44" s="98"/>
      <c r="M44" s="98"/>
    </row>
    <row r="45" spans="1:13" s="61" customFormat="1" ht="18.75">
      <c r="A45" s="67" t="s">
        <v>8</v>
      </c>
      <c r="B45" s="68"/>
      <c r="C45" s="68"/>
      <c r="D45" s="69"/>
      <c r="E45" s="70"/>
      <c r="F45" s="70"/>
      <c r="G45" s="70"/>
      <c r="H45" s="70"/>
      <c r="I45" s="70"/>
      <c r="J45" s="70"/>
      <c r="K45" s="60"/>
    </row>
    <row r="46" spans="1:13" ht="37.5">
      <c r="A46" s="67" t="s">
        <v>100</v>
      </c>
      <c r="B46" s="68">
        <v>310</v>
      </c>
      <c r="C46" s="68">
        <v>310</v>
      </c>
      <c r="D46" s="69">
        <v>244</v>
      </c>
      <c r="E46" s="70"/>
      <c r="F46" s="70"/>
      <c r="G46" s="70"/>
      <c r="H46" s="70"/>
      <c r="I46" s="70"/>
      <c r="J46" s="70"/>
      <c r="K46" s="60"/>
      <c r="L46" s="61"/>
      <c r="M46" s="61"/>
    </row>
    <row r="47" spans="1:13" ht="12.75" hidden="1" customHeight="1">
      <c r="A47" s="67" t="s">
        <v>105</v>
      </c>
      <c r="B47" s="68"/>
      <c r="C47" s="68">
        <v>31005</v>
      </c>
      <c r="D47" s="69">
        <v>244</v>
      </c>
      <c r="E47" s="70"/>
      <c r="F47" s="70"/>
      <c r="G47" s="70"/>
      <c r="H47" s="70"/>
      <c r="I47" s="70">
        <v>800000</v>
      </c>
      <c r="J47" s="70"/>
      <c r="K47" s="61"/>
      <c r="L47" s="61"/>
      <c r="M47" s="61"/>
    </row>
    <row r="48" spans="1:13" ht="37.5">
      <c r="A48" s="67" t="s">
        <v>101</v>
      </c>
      <c r="B48" s="68">
        <v>342</v>
      </c>
      <c r="C48" s="68">
        <v>340</v>
      </c>
      <c r="D48" s="69">
        <v>244</v>
      </c>
      <c r="E48" s="70">
        <f>F48+I48+10584</f>
        <v>2115584</v>
      </c>
      <c r="F48" s="70">
        <v>105000</v>
      </c>
      <c r="G48" s="70"/>
      <c r="H48" s="70"/>
      <c r="I48" s="70">
        <v>2000000</v>
      </c>
      <c r="J48" s="70"/>
      <c r="K48" s="60"/>
      <c r="L48" s="61"/>
      <c r="M48" s="61"/>
    </row>
    <row r="49" spans="1:13" ht="37.5">
      <c r="A49" s="67" t="s">
        <v>101</v>
      </c>
      <c r="B49" s="68">
        <v>346</v>
      </c>
      <c r="C49" s="68">
        <v>340</v>
      </c>
      <c r="D49" s="69">
        <v>244</v>
      </c>
      <c r="E49" s="70">
        <f>F49</f>
        <v>24114.3</v>
      </c>
      <c r="F49" s="70">
        <v>24114.3</v>
      </c>
      <c r="G49" s="70"/>
      <c r="H49" s="70"/>
      <c r="I49" s="70"/>
      <c r="J49" s="70"/>
      <c r="K49" s="60"/>
      <c r="L49" s="61"/>
      <c r="M49" s="61"/>
    </row>
    <row r="50" spans="1:13" ht="25.5" hidden="1" customHeight="1">
      <c r="A50" s="67" t="s">
        <v>104</v>
      </c>
      <c r="B50" s="68"/>
      <c r="C50" s="68">
        <v>34099</v>
      </c>
      <c r="D50" s="69">
        <v>244</v>
      </c>
      <c r="E50" s="70">
        <f>F50+G50+I50</f>
        <v>428960</v>
      </c>
      <c r="F50" s="70">
        <v>428960</v>
      </c>
      <c r="G50" s="70"/>
      <c r="H50" s="70"/>
      <c r="I50" s="70"/>
      <c r="J50" s="70">
        <f>104400+77509+126781+70290</f>
        <v>378980</v>
      </c>
      <c r="K50" s="61"/>
      <c r="L50" s="61"/>
      <c r="M50" s="61"/>
    </row>
    <row r="51" spans="1:13" ht="37.5">
      <c r="A51" s="71" t="s">
        <v>9</v>
      </c>
      <c r="B51" s="72">
        <v>500</v>
      </c>
      <c r="C51" s="72"/>
      <c r="D51" s="72" t="s">
        <v>7</v>
      </c>
      <c r="E51" s="74"/>
      <c r="F51" s="74"/>
      <c r="G51" s="74"/>
      <c r="H51" s="74"/>
      <c r="I51" s="74"/>
      <c r="J51" s="74">
        <v>0</v>
      </c>
      <c r="K51" s="61"/>
      <c r="L51" s="61"/>
      <c r="M51" s="61"/>
    </row>
    <row r="52" spans="1:13" ht="29.25" customHeight="1">
      <c r="A52" s="71" t="s">
        <v>10</v>
      </c>
      <c r="B52" s="72">
        <v>600</v>
      </c>
      <c r="C52" s="72"/>
      <c r="D52" s="72" t="s">
        <v>7</v>
      </c>
      <c r="E52" s="74"/>
      <c r="F52" s="74"/>
      <c r="G52" s="74"/>
      <c r="H52" s="74"/>
      <c r="I52" s="74"/>
      <c r="J52" s="74">
        <v>0</v>
      </c>
      <c r="K52" s="61"/>
      <c r="L52" s="61"/>
      <c r="M52" s="61"/>
    </row>
    <row r="53" spans="1:13" ht="15.7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61"/>
      <c r="L53" s="61"/>
      <c r="M53" s="61"/>
    </row>
    <row r="54" spans="1:13" ht="12.7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61"/>
      <c r="L54" s="61"/>
      <c r="M54" s="61"/>
    </row>
    <row r="55" spans="1:13" ht="15.7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61"/>
      <c r="L55" s="61"/>
      <c r="M55" s="61"/>
    </row>
    <row r="56" spans="1:13" ht="15.75">
      <c r="A56" s="93"/>
      <c r="B56" s="94"/>
      <c r="C56" s="94"/>
      <c r="D56" s="94"/>
      <c r="E56" s="95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61"/>
      <c r="L58" s="61"/>
      <c r="M58" s="61"/>
    </row>
    <row r="59" spans="1:13" ht="15.75">
      <c r="A59" s="93"/>
      <c r="B59" s="94"/>
      <c r="C59" s="94"/>
      <c r="D59" s="94"/>
      <c r="E59" s="94"/>
      <c r="F59" s="94"/>
      <c r="G59" s="95"/>
      <c r="H59" s="94"/>
      <c r="I59" s="94"/>
      <c r="J59" s="94"/>
      <c r="K59" s="61"/>
      <c r="L59" s="61"/>
      <c r="M59" s="61"/>
    </row>
    <row r="60" spans="1:13" ht="15.75">
      <c r="A60" s="96"/>
      <c r="B60" s="94"/>
      <c r="C60" s="94"/>
      <c r="D60" s="94"/>
      <c r="E60" s="94"/>
      <c r="F60" s="94"/>
      <c r="G60" s="94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0.75" customHeight="1">
      <c r="A64" s="37"/>
      <c r="B64" s="8"/>
      <c r="C64" s="8"/>
      <c r="D64" s="8"/>
      <c r="E64" s="8"/>
      <c r="F64" s="8"/>
      <c r="G64" s="8"/>
      <c r="H64" s="8"/>
      <c r="I64" s="8"/>
      <c r="J64" s="8"/>
      <c r="K64" s="61"/>
      <c r="L64" s="61"/>
      <c r="M64" s="61"/>
    </row>
    <row r="65" spans="1:13" hidden="1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  <c r="K68" s="61"/>
      <c r="L68" s="61"/>
      <c r="M68" s="61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</sheetData>
  <mergeCells count="13">
    <mergeCell ref="H4:H5"/>
    <mergeCell ref="I4:J4"/>
    <mergeCell ref="A54:J54"/>
    <mergeCell ref="A1:J1"/>
    <mergeCell ref="A2:A5"/>
    <mergeCell ref="B2:B5"/>
    <mergeCell ref="C2:C5"/>
    <mergeCell ref="D2:D5"/>
    <mergeCell ref="E2:J2"/>
    <mergeCell ref="E3:E5"/>
    <mergeCell ref="F3:J3"/>
    <mergeCell ref="F4:F5"/>
    <mergeCell ref="G4:G5"/>
  </mergeCells>
  <pageMargins left="0" right="0" top="0.74803149606299213" bottom="0" header="0.31496062992125984" footer="0.31496062992125984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20"/>
  <sheetViews>
    <sheetView view="pageBreakPreview" topLeftCell="A10" zoomScale="112" zoomScaleSheetLayoutView="112" workbookViewId="0">
      <selection activeCell="A35" sqref="A35:DD35"/>
    </sheetView>
  </sheetViews>
  <sheetFormatPr defaultColWidth="0.85546875" defaultRowHeight="12.75"/>
  <cols>
    <col min="1" max="52" width="0.85546875" style="38"/>
    <col min="53" max="53" width="0.85546875" style="38" customWidth="1"/>
    <col min="54" max="56" width="0.85546875" style="38" hidden="1" customWidth="1"/>
    <col min="57" max="100" width="0.85546875" style="38"/>
    <col min="101" max="101" width="0.85546875" style="38" customWidth="1"/>
    <col min="102" max="105" width="0.85546875" style="38"/>
    <col min="106" max="106" width="0.85546875" style="38" customWidth="1"/>
    <col min="107" max="107" width="0.85546875" style="38" hidden="1" customWidth="1"/>
    <col min="108" max="108" width="13.42578125" style="38" customWidth="1"/>
    <col min="109" max="126" width="0.85546875" style="38"/>
    <col min="127" max="127" width="36.85546875" style="38" customWidth="1"/>
    <col min="128" max="16384" width="0.85546875" style="38"/>
  </cols>
  <sheetData>
    <row r="1" spans="1:127">
      <c r="DW1" s="39"/>
    </row>
    <row r="2" spans="1:127" ht="1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BE2" s="134" t="s">
        <v>28</v>
      </c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W2" s="39"/>
    </row>
    <row r="3" spans="1:127" ht="15">
      <c r="A3" s="13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/>
      <c r="AJ3" s="132"/>
      <c r="AK3" s="132"/>
      <c r="AL3" s="132"/>
      <c r="AM3" s="132"/>
      <c r="AN3" s="132"/>
      <c r="AO3" s="132"/>
      <c r="BE3" s="139" t="s">
        <v>165</v>
      </c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W3" s="39"/>
    </row>
    <row r="4" spans="1:127" s="40" customFormat="1">
      <c r="A4" s="133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BE4" s="140" t="s">
        <v>42</v>
      </c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W4" s="39"/>
    </row>
    <row r="5" spans="1:127" ht="15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Z5" s="139" t="s">
        <v>166</v>
      </c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W5" s="39"/>
    </row>
    <row r="6" spans="1:127" s="40" customFormat="1" ht="15">
      <c r="A6" s="141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BE6" s="152" t="s">
        <v>29</v>
      </c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Z6" s="152" t="s">
        <v>37</v>
      </c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</row>
    <row r="7" spans="1:127">
      <c r="BN7" s="145" t="s">
        <v>43</v>
      </c>
      <c r="BO7" s="145"/>
      <c r="BP7" s="146" t="s">
        <v>170</v>
      </c>
      <c r="BQ7" s="146"/>
      <c r="BR7" s="146"/>
      <c r="BS7" s="146"/>
      <c r="BT7" s="147" t="s">
        <v>43</v>
      </c>
      <c r="BU7" s="147"/>
      <c r="BV7" s="146" t="s">
        <v>169</v>
      </c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8">
        <v>20</v>
      </c>
      <c r="CL7" s="148"/>
      <c r="CM7" s="148"/>
      <c r="CN7" s="142" t="s">
        <v>167</v>
      </c>
      <c r="CO7" s="142"/>
      <c r="CP7" s="142"/>
      <c r="CQ7" s="142"/>
      <c r="CR7" s="99" t="s">
        <v>44</v>
      </c>
      <c r="CS7" s="99"/>
      <c r="CT7" s="99"/>
    </row>
    <row r="8" spans="1:127">
      <c r="CY8" s="41"/>
    </row>
    <row r="9" spans="1:127">
      <c r="CY9" s="41"/>
    </row>
    <row r="10" spans="1:127">
      <c r="CY10" s="41"/>
    </row>
    <row r="11" spans="1:127">
      <c r="CY11" s="41"/>
    </row>
    <row r="12" spans="1:127" ht="30.75" customHeight="1">
      <c r="CY12" s="41"/>
    </row>
    <row r="13" spans="1:127" s="42" customFormat="1" ht="29.25" customHeight="1">
      <c r="A13" s="128" t="s">
        <v>122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</row>
    <row r="14" spans="1:127" s="42" customFormat="1" ht="19.5" customHeight="1">
      <c r="A14" s="128" t="s">
        <v>123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</row>
    <row r="15" spans="1:127" s="43" customFormat="1" ht="18.75" customHeight="1">
      <c r="A15" s="150" t="s">
        <v>164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</row>
    <row r="16" spans="1:127">
      <c r="CO16" s="149" t="s">
        <v>38</v>
      </c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</row>
    <row r="17" spans="1:108">
      <c r="CD17" s="44"/>
      <c r="CE17" s="44"/>
      <c r="CF17" s="44"/>
      <c r="CG17" s="44"/>
      <c r="CH17" s="44"/>
      <c r="CI17" s="44"/>
      <c r="CJ17" s="44"/>
      <c r="CK17" s="44"/>
      <c r="CL17" s="44"/>
      <c r="CM17" s="45" t="s">
        <v>30</v>
      </c>
      <c r="CN17" s="44"/>
      <c r="CO17" s="136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>
      <c r="AL18" s="46"/>
      <c r="AM18" s="47" t="s">
        <v>43</v>
      </c>
      <c r="AN18" s="151" t="s">
        <v>170</v>
      </c>
      <c r="AO18" s="151"/>
      <c r="AP18" s="151"/>
      <c r="AQ18" s="151"/>
      <c r="AR18" s="100" t="s">
        <v>43</v>
      </c>
      <c r="AS18" s="100"/>
      <c r="AT18" s="99"/>
      <c r="AU18" s="151" t="s">
        <v>169</v>
      </c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60">
        <v>20</v>
      </c>
      <c r="BK18" s="160"/>
      <c r="BL18" s="160"/>
      <c r="BM18" s="160"/>
      <c r="BN18" s="161" t="s">
        <v>167</v>
      </c>
      <c r="BO18" s="161"/>
      <c r="BP18" s="161"/>
      <c r="BQ18" s="100" t="s">
        <v>44</v>
      </c>
      <c r="BR18" s="100"/>
      <c r="BS18" s="46"/>
      <c r="BY18" s="48"/>
      <c r="CD18" s="143" t="s">
        <v>31</v>
      </c>
      <c r="CE18" s="143"/>
      <c r="CF18" s="143"/>
      <c r="CG18" s="143"/>
      <c r="CH18" s="143"/>
      <c r="CI18" s="143"/>
      <c r="CJ18" s="143"/>
      <c r="CK18" s="143"/>
      <c r="CL18" s="143"/>
      <c r="CM18" s="143"/>
      <c r="CN18" s="144"/>
      <c r="CO18" s="162" t="s">
        <v>171</v>
      </c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4"/>
    </row>
    <row r="19" spans="1:108">
      <c r="BY19" s="48"/>
      <c r="BZ19" s="48"/>
      <c r="CD19" s="44"/>
      <c r="CE19" s="44"/>
      <c r="CF19" s="44"/>
      <c r="CG19" s="44"/>
      <c r="CH19" s="44"/>
      <c r="CI19" s="44"/>
      <c r="CJ19" s="44"/>
      <c r="CK19" s="44"/>
      <c r="CL19" s="44"/>
      <c r="CM19" s="45"/>
      <c r="CN19" s="44"/>
      <c r="CO19" s="136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8"/>
    </row>
    <row r="20" spans="1:108">
      <c r="BY20" s="48"/>
      <c r="BZ20" s="48"/>
      <c r="CD20" s="44"/>
      <c r="CE20" s="44"/>
      <c r="CF20" s="44"/>
      <c r="CG20" s="44"/>
      <c r="CH20" s="44"/>
      <c r="CI20" s="44"/>
      <c r="CJ20" s="44"/>
      <c r="CK20" s="44"/>
      <c r="CL20" s="44"/>
      <c r="CM20" s="45"/>
      <c r="CN20" s="44"/>
      <c r="CO20" s="136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8"/>
    </row>
    <row r="21" spans="1:108" ht="15" customHeight="1">
      <c r="A21" s="129" t="s">
        <v>124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F21" s="166" t="s">
        <v>146</v>
      </c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CB21" s="143" t="s">
        <v>32</v>
      </c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4"/>
      <c r="CO21" s="136" t="s">
        <v>142</v>
      </c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1:108" ht="64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48"/>
      <c r="CB22" s="143" t="s">
        <v>39</v>
      </c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4"/>
      <c r="CO22" s="136" t="s">
        <v>143</v>
      </c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8"/>
    </row>
    <row r="23" spans="1:108">
      <c r="BY23" s="48"/>
      <c r="BZ23" s="48"/>
      <c r="CB23" s="143" t="s">
        <v>40</v>
      </c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4"/>
      <c r="CO23" s="157" t="s">
        <v>144</v>
      </c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>
      <c r="BY24" s="48"/>
      <c r="BZ24" s="48"/>
      <c r="CB24" s="143" t="s">
        <v>33</v>
      </c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4"/>
      <c r="CO24" s="157" t="s">
        <v>145</v>
      </c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s="44" customFormat="1">
      <c r="A25" s="50" t="s">
        <v>45</v>
      </c>
      <c r="CB25" s="143" t="s">
        <v>35</v>
      </c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4"/>
      <c r="CO25" s="136" t="s">
        <v>46</v>
      </c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ht="49.5" customHeight="1">
      <c r="A26" s="156" t="s">
        <v>47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65" t="s">
        <v>107</v>
      </c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51"/>
      <c r="CA26" s="51"/>
      <c r="CB26" s="153" t="s">
        <v>34</v>
      </c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4"/>
      <c r="CO26" s="136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>
      <c r="A27" s="4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4"/>
      <c r="CP27" s="54"/>
      <c r="CQ27" s="54"/>
      <c r="CR27" s="54"/>
      <c r="CS27" s="54"/>
      <c r="CT27" s="54"/>
      <c r="CU27" s="54"/>
      <c r="CV27" s="54"/>
    </row>
    <row r="28" spans="1:108" ht="30" customHeight="1">
      <c r="A28" s="156" t="s">
        <v>49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5" t="s">
        <v>147</v>
      </c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</row>
    <row r="29" spans="1:108" ht="35.25" customHeight="1">
      <c r="A29" s="156" t="s">
        <v>48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5" t="s">
        <v>147</v>
      </c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</row>
    <row r="30" spans="1:108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</row>
    <row r="31" spans="1:108" ht="18" customHeight="1"/>
    <row r="32" spans="1:108" s="46" customFormat="1" ht="45.75" customHeight="1">
      <c r="A32" s="175" t="s">
        <v>86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</row>
    <row r="33" spans="1:108" s="46" customFormat="1" hidden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4" spans="1:108" ht="15.75">
      <c r="A34" s="84" t="s">
        <v>108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5"/>
      <c r="BA34" s="85"/>
      <c r="BB34" s="85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217.5" customHeight="1">
      <c r="A35" s="173" t="s">
        <v>150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</row>
    <row r="36" spans="1:108" s="48" customFormat="1" ht="21" customHeight="1">
      <c r="A36" s="169" t="s">
        <v>109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</row>
    <row r="37" spans="1:108" ht="246.75" customHeight="1">
      <c r="A37" s="174" t="s">
        <v>151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</row>
    <row r="38" spans="1:108" s="58" customFormat="1" ht="7.5" hidden="1" customHeight="1">
      <c r="A38" s="174" t="s">
        <v>141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</row>
    <row r="39" spans="1:108" ht="15.7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</row>
    <row r="40" spans="1:108" ht="238.5" customHeight="1">
      <c r="A40" s="170" t="s">
        <v>152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</row>
    <row r="41" spans="1:108" ht="15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</row>
    <row r="42" spans="1:108" ht="15.7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</row>
    <row r="43" spans="1:108" ht="15.7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</row>
    <row r="44" spans="1:108" ht="15.7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</row>
    <row r="45" spans="1:108" ht="26.2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</row>
    <row r="46" spans="1:108" ht="15.7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</row>
    <row r="47" spans="1:108" ht="15.7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</row>
    <row r="48" spans="1:108" ht="15.7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</row>
    <row r="49" spans="1:108" ht="15.7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</row>
    <row r="50" spans="1:108" ht="15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</row>
    <row r="51" spans="1:108" ht="15.75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</row>
    <row r="52" spans="1:108" ht="15.7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</row>
    <row r="53" spans="1:108" ht="15.75" customHeight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</row>
    <row r="54" spans="1:108" ht="24.75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</row>
    <row r="55" spans="1:108" ht="15.75" customHeigh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</row>
    <row r="56" spans="1:108" ht="15.75" customHeight="1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</row>
    <row r="57" spans="1:108" ht="15.75" customHeight="1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</row>
    <row r="58" spans="1:108" ht="15.75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</row>
    <row r="59" spans="1:108" ht="15.7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</row>
    <row r="60" spans="1:108" ht="15.7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</row>
    <row r="61" spans="1:108" ht="15.7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</row>
    <row r="62" spans="1:108" ht="15.7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</row>
    <row r="63" spans="1:108" ht="15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</row>
    <row r="64" spans="1:108" ht="15.7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</row>
    <row r="65" spans="1:108" ht="15.7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</row>
    <row r="66" spans="1:108" ht="15.75" customHeight="1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</row>
    <row r="67" spans="1:108" ht="15.75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</row>
    <row r="68" spans="1:108" ht="15.75" customHeight="1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</row>
    <row r="69" spans="1:108" ht="15.75" customHeight="1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</row>
    <row r="70" spans="1:108" ht="15.75" customHeight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</row>
    <row r="71" spans="1:108" ht="15.75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</row>
    <row r="72" spans="1:108" ht="15.75" customHeight="1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</row>
    <row r="73" spans="1:108" ht="15.7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</row>
    <row r="74" spans="1:108" ht="15.75" customHeigh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</row>
    <row r="75" spans="1:108" ht="15.75" customHeight="1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</row>
    <row r="76" spans="1:108" ht="15.75" customHeight="1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</row>
    <row r="77" spans="1:108" ht="15.7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</row>
    <row r="78" spans="1:108" ht="15.75" customHeight="1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</row>
    <row r="79" spans="1:108" ht="18" customHeight="1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</row>
    <row r="80" spans="1:108" ht="18" customHeight="1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</row>
    <row r="81" spans="1:108" ht="15.75" customHeight="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</row>
    <row r="82" spans="1:108" ht="15.75" customHeight="1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</row>
    <row r="83" spans="1:108" ht="15.75" customHeight="1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</row>
    <row r="84" spans="1:108" ht="15.75" customHeight="1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</row>
    <row r="85" spans="1:108" ht="15.75" customHeight="1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</row>
    <row r="86" spans="1:108" ht="15.75" customHeight="1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</row>
    <row r="87" spans="1:108" ht="15.75" customHeigh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</row>
    <row r="88" spans="1:108" ht="19.5" customHeigh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</row>
    <row r="89" spans="1:108" ht="15.75" customHeight="1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</row>
    <row r="90" spans="1:108" ht="15.75" customHeight="1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</row>
    <row r="91" spans="1:108" ht="15.75" customHeight="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</row>
    <row r="92" spans="1:108" ht="15.75" customHeight="1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</row>
    <row r="93" spans="1:108" ht="15.75" customHeight="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</row>
    <row r="94" spans="1:108" ht="15.75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</row>
    <row r="95" spans="1:108" ht="15.75" customHeight="1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</row>
    <row r="96" spans="1:108" ht="15.75" customHeight="1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</row>
    <row r="97" spans="1:108" ht="15.75" customHeigh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</row>
    <row r="98" spans="1:108" ht="15.75" customHeigh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</row>
    <row r="99" spans="1:108" ht="15.75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</row>
    <row r="100" spans="1:108" ht="15.75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</row>
    <row r="101" spans="1:108" ht="15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</row>
    <row r="102" spans="1:108" ht="29.2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</row>
    <row r="103" spans="1:108" ht="15.75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</row>
    <row r="104" spans="1:108" ht="15.75" customHeight="1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</row>
    <row r="105" spans="1:108" ht="15.75" customHeight="1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</row>
    <row r="106" spans="1:108" ht="15.75" customHeigh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</row>
    <row r="107" spans="1:108" ht="15.75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</row>
    <row r="108" spans="1:108" ht="15.75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</row>
    <row r="109" spans="1:108" ht="15.75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</row>
    <row r="110" spans="1:108" ht="25.5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</row>
    <row r="111" spans="1:108" ht="27" customHeigh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</row>
    <row r="112" spans="1:108" ht="18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</row>
    <row r="113" spans="1:108" ht="17.25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</row>
    <row r="114" spans="1:108" ht="18" customHeight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</row>
    <row r="115" spans="1:108" ht="4.5" hidden="1" customHeight="1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</row>
    <row r="116" spans="1:108" ht="12.75" hidden="1" customHeight="1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</row>
    <row r="117" spans="1:108" ht="12.75" hidden="1" customHeight="1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</row>
    <row r="118" spans="1:108" ht="12.75" hidden="1" customHeight="1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</row>
    <row r="119" spans="1:108" ht="36.75" customHeight="1">
      <c r="A119" s="172" t="s">
        <v>92</v>
      </c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</row>
    <row r="120" spans="1:108" ht="37.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</row>
  </sheetData>
  <mergeCells count="138">
    <mergeCell ref="A49:DD49"/>
    <mergeCell ref="A50:DD50"/>
    <mergeCell ref="A100:DD100"/>
    <mergeCell ref="A101:DD101"/>
    <mergeCell ref="A110:DD110"/>
    <mergeCell ref="A111:DD111"/>
    <mergeCell ref="A77:DD77"/>
    <mergeCell ref="A78:DD78"/>
    <mergeCell ref="A71:DD71"/>
    <mergeCell ref="A68:DD68"/>
    <mergeCell ref="A69:DD69"/>
    <mergeCell ref="A82:DD82"/>
    <mergeCell ref="A51:DD51"/>
    <mergeCell ref="A52:DD52"/>
    <mergeCell ref="A85:DD85"/>
    <mergeCell ref="A86:DD86"/>
    <mergeCell ref="A92:DD92"/>
    <mergeCell ref="A102:DD102"/>
    <mergeCell ref="A103:DD103"/>
    <mergeCell ref="A104:DD104"/>
    <mergeCell ref="A113:DD113"/>
    <mergeCell ref="A87:DD87"/>
    <mergeCell ref="A88:DD88"/>
    <mergeCell ref="A89:DD89"/>
    <mergeCell ref="A90:DD90"/>
    <mergeCell ref="A91:DD91"/>
    <mergeCell ref="A118:DD118"/>
    <mergeCell ref="A93:DD93"/>
    <mergeCell ref="A94:DD94"/>
    <mergeCell ref="A95:DD95"/>
    <mergeCell ref="A96:DD96"/>
    <mergeCell ref="A114:DD114"/>
    <mergeCell ref="A109:DD109"/>
    <mergeCell ref="A97:DD97"/>
    <mergeCell ref="A115:DD115"/>
    <mergeCell ref="A98:DD98"/>
    <mergeCell ref="A105:DD105"/>
    <mergeCell ref="A106:DD106"/>
    <mergeCell ref="A107:DD107"/>
    <mergeCell ref="A116:DD116"/>
    <mergeCell ref="A117:DD117"/>
    <mergeCell ref="A112:DD112"/>
    <mergeCell ref="A28:AN28"/>
    <mergeCell ref="AO28:DD28"/>
    <mergeCell ref="A37:DD37"/>
    <mergeCell ref="A38:DD38"/>
    <mergeCell ref="A32:DD32"/>
    <mergeCell ref="A72:DD72"/>
    <mergeCell ref="A39:DD39"/>
    <mergeCell ref="A58:DD58"/>
    <mergeCell ref="A53:DD53"/>
    <mergeCell ref="A54:DD54"/>
    <mergeCell ref="A55:DD55"/>
    <mergeCell ref="A56:DD56"/>
    <mergeCell ref="A57:DD57"/>
    <mergeCell ref="A63:DD63"/>
    <mergeCell ref="A64:DD64"/>
    <mergeCell ref="A65:DD65"/>
    <mergeCell ref="A66:DD66"/>
    <mergeCell ref="A67:DD67"/>
    <mergeCell ref="A70:DD70"/>
    <mergeCell ref="A44:DD44"/>
    <mergeCell ref="A45:DD45"/>
    <mergeCell ref="A46:DD46"/>
    <mergeCell ref="A47:DD47"/>
    <mergeCell ref="A48:DD48"/>
    <mergeCell ref="CB21:CN21"/>
    <mergeCell ref="A120:DD120"/>
    <mergeCell ref="A36:DD36"/>
    <mergeCell ref="A41:DD41"/>
    <mergeCell ref="A42:DD42"/>
    <mergeCell ref="A43:DD43"/>
    <mergeCell ref="A119:DD119"/>
    <mergeCell ref="A59:DD59"/>
    <mergeCell ref="A60:DD60"/>
    <mergeCell ref="A40:DD40"/>
    <mergeCell ref="A79:DD79"/>
    <mergeCell ref="A80:DD80"/>
    <mergeCell ref="A99:DD99"/>
    <mergeCell ref="A108:DD108"/>
    <mergeCell ref="A81:DD81"/>
    <mergeCell ref="A83:DD83"/>
    <mergeCell ref="A84:DD84"/>
    <mergeCell ref="A73:DD73"/>
    <mergeCell ref="A74:DD74"/>
    <mergeCell ref="A75:DD75"/>
    <mergeCell ref="A76:DD76"/>
    <mergeCell ref="A35:DD35"/>
    <mergeCell ref="A61:DD61"/>
    <mergeCell ref="A62:DD62"/>
    <mergeCell ref="AN18:AQ18"/>
    <mergeCell ref="BZ6:DD6"/>
    <mergeCell ref="BE6:BX6"/>
    <mergeCell ref="CB26:CN26"/>
    <mergeCell ref="CO21:DD21"/>
    <mergeCell ref="AO29:DD29"/>
    <mergeCell ref="A29:AN29"/>
    <mergeCell ref="CO23:DD23"/>
    <mergeCell ref="CB25:CN25"/>
    <mergeCell ref="CO24:DD24"/>
    <mergeCell ref="CO25:DD25"/>
    <mergeCell ref="AU18:BI18"/>
    <mergeCell ref="BJ18:BM18"/>
    <mergeCell ref="BN18:BP18"/>
    <mergeCell ref="CO18:DD18"/>
    <mergeCell ref="CB24:CN24"/>
    <mergeCell ref="CB23:CN23"/>
    <mergeCell ref="A26:AN26"/>
    <mergeCell ref="AO26:BY26"/>
    <mergeCell ref="CO19:DD19"/>
    <mergeCell ref="CO20:DD20"/>
    <mergeCell ref="AF21:BY22"/>
    <mergeCell ref="CO22:DD22"/>
    <mergeCell ref="CB22:CN22"/>
    <mergeCell ref="A14:DD14"/>
    <mergeCell ref="A21:AA22"/>
    <mergeCell ref="A2:AO2"/>
    <mergeCell ref="A3:AO3"/>
    <mergeCell ref="A4:AO4"/>
    <mergeCell ref="A5:AO5"/>
    <mergeCell ref="CO26:DD26"/>
    <mergeCell ref="BE2:DD2"/>
    <mergeCell ref="BE3:DD3"/>
    <mergeCell ref="BE4:DD4"/>
    <mergeCell ref="BE5:BX5"/>
    <mergeCell ref="BZ5:DD5"/>
    <mergeCell ref="A6:AO6"/>
    <mergeCell ref="CN7:CQ7"/>
    <mergeCell ref="CD18:CN18"/>
    <mergeCell ref="BN7:BO7"/>
    <mergeCell ref="BP7:BS7"/>
    <mergeCell ref="BT7:BU7"/>
    <mergeCell ref="BV7:CJ7"/>
    <mergeCell ref="CK7:CM7"/>
    <mergeCell ref="A13:DD13"/>
    <mergeCell ref="CO16:DD16"/>
    <mergeCell ref="A15:DD15"/>
    <mergeCell ref="CO17:DD17"/>
  </mergeCells>
  <phoneticPr fontId="14" type="noConversion"/>
  <pageMargins left="0.70866141732283472" right="0.70866141732283472" top="0.59055118110236227" bottom="0.39370078740157483" header="0.31496062992125984" footer="0.31496062992125984"/>
  <pageSetup paperSize="9" scale="70" orientation="portrait" r:id="rId1"/>
  <headerFooter alignWithMargins="0"/>
  <rowBreaks count="3" manualBreakCount="3">
    <brk id="31" max="107" man="1"/>
    <brk id="66" max="107" man="1"/>
    <brk id="11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topLeftCell="A24" workbookViewId="0">
      <selection activeCell="BU44" sqref="BU44:DD44"/>
    </sheetView>
  </sheetViews>
  <sheetFormatPr defaultColWidth="0.85546875" defaultRowHeight="12.75"/>
  <cols>
    <col min="1" max="16384" width="0.85546875" style="3"/>
  </cols>
  <sheetData>
    <row r="1" spans="1:108" ht="16.5" customHeight="1">
      <c r="A1" s="204" t="s">
        <v>90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</row>
    <row r="2" spans="1:108">
      <c r="A2" s="207" t="s">
        <v>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</row>
    <row r="3" spans="1:108" ht="10.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</row>
    <row r="4" spans="1:108" ht="3.75" hidden="1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</row>
    <row r="5" spans="1:108" ht="3" hidden="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" customHeight="1">
      <c r="A6" s="210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2"/>
      <c r="BU6" s="210" t="s">
        <v>55</v>
      </c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2"/>
    </row>
    <row r="7" spans="1:108" s="5" customFormat="1" ht="15" customHeight="1">
      <c r="A7" s="15"/>
      <c r="B7" s="184" t="s">
        <v>53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5"/>
      <c r="BU7" s="220">
        <f>BU9+BU16</f>
        <v>2669575.34</v>
      </c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2"/>
    </row>
    <row r="8" spans="1:108" s="6" customFormat="1" ht="15" customHeight="1">
      <c r="A8" s="16"/>
      <c r="B8" s="208" t="s">
        <v>8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9"/>
      <c r="BU8" s="216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8"/>
    </row>
    <row r="9" spans="1:108" ht="24.75" customHeight="1">
      <c r="A9" s="17"/>
      <c r="B9" s="182" t="s">
        <v>110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3"/>
      <c r="BU9" s="188">
        <v>2144220</v>
      </c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5"/>
    </row>
    <row r="10" spans="1:108" ht="15" customHeight="1">
      <c r="A10" s="18"/>
      <c r="B10" s="191" t="s">
        <v>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2"/>
      <c r="BU10" s="219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5"/>
    </row>
    <row r="11" spans="1:108" ht="42" customHeight="1">
      <c r="A11" s="17"/>
      <c r="B11" s="182" t="s">
        <v>125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3"/>
      <c r="BU11" s="188">
        <v>2144220</v>
      </c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5"/>
    </row>
    <row r="12" spans="1:108" ht="41.25" customHeight="1">
      <c r="A12" s="17"/>
      <c r="B12" s="182" t="s">
        <v>126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3"/>
      <c r="BU12" s="196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5"/>
    </row>
    <row r="13" spans="1:108" ht="41.25" customHeight="1">
      <c r="A13" s="17"/>
      <c r="B13" s="182" t="s">
        <v>127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3"/>
      <c r="BU13" s="196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5"/>
    </row>
    <row r="14" spans="1:108" ht="27" customHeight="1">
      <c r="A14" s="17"/>
      <c r="B14" s="182" t="s">
        <v>41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3"/>
      <c r="BU14" s="196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5"/>
    </row>
    <row r="15" spans="1:108" ht="17.25" customHeight="1">
      <c r="A15" s="17"/>
      <c r="B15" s="182" t="s">
        <v>128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3"/>
      <c r="BU15" s="193">
        <v>429663.36</v>
      </c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5"/>
    </row>
    <row r="16" spans="1:108" ht="27.75" customHeight="1">
      <c r="A16" s="17"/>
      <c r="B16" s="182" t="s">
        <v>111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3"/>
      <c r="BU16" s="193">
        <v>525355.34</v>
      </c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5"/>
    </row>
    <row r="17" spans="1:108" ht="15" customHeight="1">
      <c r="A17" s="19"/>
      <c r="B17" s="191" t="s">
        <v>4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2"/>
      <c r="BU17" s="196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5"/>
    </row>
    <row r="18" spans="1:108" ht="15" customHeight="1">
      <c r="A18" s="17"/>
      <c r="B18" s="182" t="s">
        <v>52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3"/>
      <c r="BU18" s="193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5"/>
    </row>
    <row r="19" spans="1:108" ht="39" customHeight="1">
      <c r="A19" s="17"/>
      <c r="B19" s="182" t="s">
        <v>129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3"/>
      <c r="BU19" s="193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5"/>
    </row>
    <row r="20" spans="1:108" ht="39" customHeight="1">
      <c r="A20" s="17"/>
      <c r="B20" s="182" t="s">
        <v>54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3"/>
      <c r="BU20" s="193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5"/>
    </row>
    <row r="21" spans="1:108" ht="15" customHeight="1">
      <c r="A21" s="17"/>
      <c r="B21" s="182" t="s">
        <v>130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3"/>
      <c r="BU21" s="193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5"/>
    </row>
    <row r="22" spans="1:108" s="5" customFormat="1" ht="15" customHeight="1">
      <c r="A22" s="15"/>
      <c r="B22" s="184" t="s">
        <v>51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5"/>
      <c r="BU22" s="223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5"/>
    </row>
    <row r="23" spans="1:108" ht="12.75" customHeight="1">
      <c r="A23" s="18"/>
      <c r="B23" s="191" t="s">
        <v>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2"/>
      <c r="BU23" s="193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6"/>
    </row>
    <row r="24" spans="1:108" ht="15" customHeight="1">
      <c r="A24" s="17"/>
      <c r="B24" s="182" t="s">
        <v>56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3"/>
      <c r="BU24" s="193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6"/>
    </row>
    <row r="25" spans="1:108" ht="14.25" customHeight="1">
      <c r="A25" s="18"/>
      <c r="B25" s="191" t="s">
        <v>4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2"/>
      <c r="BU25" s="193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6"/>
    </row>
    <row r="26" spans="1:108" ht="15.75" customHeight="1">
      <c r="A26" s="20"/>
      <c r="B26" s="197" t="s">
        <v>57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8"/>
      <c r="BU26" s="188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90"/>
    </row>
    <row r="27" spans="1:108" ht="27.75" customHeight="1">
      <c r="A27" s="20"/>
      <c r="B27" s="197" t="s">
        <v>58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8"/>
      <c r="BU27" s="188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90"/>
    </row>
    <row r="28" spans="1:108" ht="15.75" customHeight="1">
      <c r="A28" s="20"/>
      <c r="B28" s="182" t="s">
        <v>59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3"/>
      <c r="BU28" s="188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90"/>
    </row>
    <row r="29" spans="1:108" ht="26.25" customHeight="1">
      <c r="A29" s="20"/>
      <c r="B29" s="197" t="s">
        <v>63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8"/>
      <c r="BU29" s="188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" customHeight="1">
      <c r="A30" s="20"/>
      <c r="B30" s="197" t="s">
        <v>60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8"/>
      <c r="BU30" s="188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90"/>
    </row>
    <row r="31" spans="1:108" ht="14.25" customHeight="1">
      <c r="A31" s="17"/>
      <c r="B31" s="199" t="s">
        <v>4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200"/>
      <c r="BU31" s="193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6"/>
    </row>
    <row r="32" spans="1:108" ht="27.75" customHeight="1">
      <c r="A32" s="17"/>
      <c r="B32" s="182" t="s">
        <v>61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3"/>
      <c r="BU32" s="188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28.5" customHeight="1">
      <c r="A33" s="17"/>
      <c r="B33" s="182" t="s">
        <v>62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3"/>
      <c r="BU33" s="179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1"/>
    </row>
    <row r="34" spans="1:108" s="5" customFormat="1" ht="15" customHeight="1">
      <c r="A34" s="15"/>
      <c r="B34" s="184" t="s">
        <v>50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5"/>
      <c r="BU34" s="179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1"/>
    </row>
    <row r="35" spans="1:108" ht="15" customHeight="1">
      <c r="A35" s="21"/>
      <c r="B35" s="186" t="s">
        <v>8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7"/>
      <c r="BU35" s="179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1"/>
    </row>
    <row r="36" spans="1:108" ht="15" customHeight="1">
      <c r="A36" s="17"/>
      <c r="B36" s="182" t="s">
        <v>64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3"/>
      <c r="BU36" s="179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15" customHeight="1">
      <c r="A37" s="17"/>
      <c r="B37" s="182" t="s">
        <v>65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3"/>
      <c r="BU37" s="179">
        <v>804852.11</v>
      </c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1"/>
    </row>
    <row r="38" spans="1:108" ht="15" customHeight="1">
      <c r="A38" s="18"/>
      <c r="B38" s="191" t="s">
        <v>4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2"/>
      <c r="BU38" s="179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1"/>
    </row>
    <row r="39" spans="1:108" ht="27.75" customHeight="1">
      <c r="A39" s="17"/>
      <c r="B39" s="182" t="s">
        <v>66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3"/>
      <c r="BU39" s="179">
        <f>BU42+BU44</f>
        <v>209188.12</v>
      </c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1"/>
    </row>
    <row r="40" spans="1:108" ht="15" customHeight="1">
      <c r="A40" s="22"/>
      <c r="B40" s="199" t="s">
        <v>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200"/>
      <c r="BU40" s="179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1"/>
    </row>
    <row r="41" spans="1:108" ht="15" customHeight="1">
      <c r="A41" s="17"/>
      <c r="B41" s="177" t="s">
        <v>68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8"/>
      <c r="BU41" s="179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1"/>
    </row>
    <row r="42" spans="1:108" ht="15" customHeight="1">
      <c r="A42" s="17"/>
      <c r="B42" s="177" t="s">
        <v>69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8"/>
      <c r="BU42" s="179">
        <v>144683.12</v>
      </c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1"/>
    </row>
    <row r="43" spans="1:108" ht="15" customHeight="1">
      <c r="A43" s="17"/>
      <c r="B43" s="177" t="s">
        <v>67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8"/>
      <c r="BU43" s="179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1"/>
    </row>
    <row r="44" spans="1:108" ht="15" customHeight="1">
      <c r="A44" s="17"/>
      <c r="B44" s="177" t="s">
        <v>70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8"/>
      <c r="BU44" s="179">
        <v>64505</v>
      </c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1"/>
    </row>
    <row r="45" spans="1:108" ht="15" customHeight="1">
      <c r="A45" s="17"/>
      <c r="B45" s="177" t="s">
        <v>71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8"/>
      <c r="BU45" s="179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1"/>
    </row>
    <row r="46" spans="1:108" ht="15" customHeight="1">
      <c r="A46" s="17"/>
      <c r="B46" s="177" t="s">
        <v>72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8"/>
      <c r="BU46" s="179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1"/>
    </row>
    <row r="47" spans="1:108" ht="32.25" customHeight="1">
      <c r="A47" s="17"/>
      <c r="B47" s="182" t="s">
        <v>138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3"/>
      <c r="BU47" s="179">
        <f>BU50+BU51+BU52+BU53+BU54</f>
        <v>440847.84</v>
      </c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1"/>
    </row>
    <row r="48" spans="1:108" ht="15" customHeight="1">
      <c r="A48" s="22"/>
      <c r="B48" s="199" t="s">
        <v>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200"/>
      <c r="BU48" s="201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3"/>
    </row>
    <row r="49" spans="1:108" ht="15" customHeight="1">
      <c r="A49" s="17"/>
      <c r="B49" s="177" t="s">
        <v>68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8"/>
      <c r="BU49" s="179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1"/>
    </row>
    <row r="50" spans="1:108" ht="15" customHeight="1">
      <c r="A50" s="17"/>
      <c r="B50" s="177" t="s">
        <v>69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8"/>
      <c r="BU50" s="179">
        <v>233611.9</v>
      </c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1"/>
    </row>
    <row r="51" spans="1:108" ht="15" customHeight="1">
      <c r="A51" s="17"/>
      <c r="B51" s="177" t="s">
        <v>67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8"/>
      <c r="BU51" s="179">
        <v>59815</v>
      </c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1"/>
    </row>
    <row r="52" spans="1:108" ht="15" customHeight="1">
      <c r="A52" s="17"/>
      <c r="B52" s="177" t="s">
        <v>70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8"/>
      <c r="BU52" s="179">
        <v>50852.25</v>
      </c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1"/>
    </row>
    <row r="53" spans="1:108" ht="15" customHeight="1">
      <c r="A53" s="17"/>
      <c r="B53" s="177" t="s">
        <v>71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8"/>
      <c r="BU53" s="179">
        <v>9068.69</v>
      </c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1"/>
    </row>
    <row r="54" spans="1:108" ht="15" customHeight="1">
      <c r="A54" s="17"/>
      <c r="B54" s="177" t="s">
        <v>72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8"/>
      <c r="BU54" s="179">
        <v>87500</v>
      </c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1"/>
    </row>
    <row r="55" spans="1:108" ht="38.25" customHeight="1">
      <c r="A55" s="17"/>
      <c r="B55" s="182" t="s">
        <v>139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3"/>
      <c r="BU55" s="179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1"/>
    </row>
    <row r="56" spans="1:108" ht="15" customHeight="1">
      <c r="A56" s="22"/>
      <c r="B56" s="199" t="s">
        <v>4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200"/>
      <c r="BU56" s="201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3"/>
    </row>
    <row r="57" spans="1:108" ht="15" customHeight="1">
      <c r="A57" s="17"/>
      <c r="B57" s="177" t="s">
        <v>68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8"/>
      <c r="BU57" s="179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1"/>
    </row>
    <row r="58" spans="1:108" ht="15" customHeight="1">
      <c r="A58" s="17"/>
      <c r="B58" s="177" t="s">
        <v>69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8"/>
      <c r="BU58" s="179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1"/>
    </row>
    <row r="59" spans="1:108" ht="15" customHeight="1">
      <c r="A59" s="17"/>
      <c r="B59" s="177" t="s">
        <v>67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8"/>
      <c r="BU59" s="179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1"/>
    </row>
    <row r="60" spans="1:108" ht="15" customHeight="1">
      <c r="A60" s="17"/>
      <c r="B60" s="177" t="s">
        <v>70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8"/>
      <c r="BU60" s="179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1"/>
    </row>
    <row r="61" spans="1:108" ht="15" customHeight="1">
      <c r="A61" s="17"/>
      <c r="B61" s="177" t="s">
        <v>71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8"/>
      <c r="BU61" s="179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1"/>
    </row>
    <row r="62" spans="1:108" ht="15" customHeight="1">
      <c r="A62" s="17"/>
      <c r="B62" s="177" t="s">
        <v>72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8"/>
      <c r="BU62" s="179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1"/>
    </row>
    <row r="63" spans="1:108" ht="15" customHeight="1">
      <c r="A63" s="17"/>
      <c r="B63" s="182" t="s">
        <v>73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3"/>
      <c r="BU63" s="179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1"/>
    </row>
    <row r="64" spans="1:108" ht="15" customHeight="1">
      <c r="A64" s="17"/>
      <c r="B64" s="199" t="s">
        <v>4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200"/>
      <c r="BU64" s="179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1"/>
    </row>
    <row r="65" spans="1:108" ht="15" customHeight="1">
      <c r="A65" s="22"/>
      <c r="B65" s="177" t="s">
        <v>68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8"/>
      <c r="BU65" s="179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1"/>
    </row>
    <row r="66" spans="1:108" ht="15" customHeight="1">
      <c r="A66" s="17"/>
      <c r="B66" s="177" t="s">
        <v>69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8"/>
      <c r="BU66" s="179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1"/>
    </row>
    <row r="67" spans="1:108" ht="15" customHeight="1">
      <c r="A67" s="17"/>
      <c r="B67" s="177" t="s">
        <v>67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8"/>
      <c r="BU67" s="179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1"/>
    </row>
    <row r="68" spans="1:108" ht="14.25" customHeight="1">
      <c r="A68" s="17"/>
      <c r="B68" s="177" t="s">
        <v>70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8"/>
      <c r="BU68" s="179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1"/>
    </row>
    <row r="69" spans="1:108" ht="15" customHeight="1">
      <c r="A69" s="23"/>
      <c r="B69" s="177" t="s">
        <v>71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8"/>
      <c r="BU69" s="179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1"/>
    </row>
    <row r="70" spans="1:108" ht="15" customHeight="1">
      <c r="A70" s="17"/>
      <c r="B70" s="177" t="s">
        <v>72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8"/>
      <c r="BU70" s="179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1"/>
    </row>
  </sheetData>
  <mergeCells count="134">
    <mergeCell ref="BU7:DD7"/>
    <mergeCell ref="B12:BT12"/>
    <mergeCell ref="B22:BT22"/>
    <mergeCell ref="B15:BT15"/>
    <mergeCell ref="B18:BT18"/>
    <mergeCell ref="BU13:DD13"/>
    <mergeCell ref="B26:BT26"/>
    <mergeCell ref="BU21:DD21"/>
    <mergeCell ref="BU23:DD23"/>
    <mergeCell ref="BU16:DD16"/>
    <mergeCell ref="BU14:DD14"/>
    <mergeCell ref="BU25:DD25"/>
    <mergeCell ref="BU26:DD26"/>
    <mergeCell ref="B19:BT19"/>
    <mergeCell ref="B21:BT21"/>
    <mergeCell ref="BU15:DD15"/>
    <mergeCell ref="BU18:DD18"/>
    <mergeCell ref="B23:BT23"/>
    <mergeCell ref="BU22:DD22"/>
    <mergeCell ref="B16:BT16"/>
    <mergeCell ref="B14:BT14"/>
    <mergeCell ref="B25:BT25"/>
    <mergeCell ref="B64:BT64"/>
    <mergeCell ref="B63:BT63"/>
    <mergeCell ref="BU63:DD63"/>
    <mergeCell ref="B39:BT39"/>
    <mergeCell ref="BU39:DD39"/>
    <mergeCell ref="B47:BT47"/>
    <mergeCell ref="BU47:DD47"/>
    <mergeCell ref="B40:BT40"/>
    <mergeCell ref="BU40:DD40"/>
    <mergeCell ref="B41:BT41"/>
    <mergeCell ref="BU41:DD41"/>
    <mergeCell ref="B58:BT58"/>
    <mergeCell ref="BU58:DD58"/>
    <mergeCell ref="B59:BT59"/>
    <mergeCell ref="BU59:DD59"/>
    <mergeCell ref="B60:BT60"/>
    <mergeCell ref="B50:BT50"/>
    <mergeCell ref="BU50:DD50"/>
    <mergeCell ref="B45:BT45"/>
    <mergeCell ref="BU45:DD45"/>
    <mergeCell ref="BU43:DD43"/>
    <mergeCell ref="BU48:DD48"/>
    <mergeCell ref="B49:BT49"/>
    <mergeCell ref="BU46:DD46"/>
    <mergeCell ref="A1:DD1"/>
    <mergeCell ref="B7:BT7"/>
    <mergeCell ref="B30:BT30"/>
    <mergeCell ref="BU30:DD30"/>
    <mergeCell ref="B28:BT28"/>
    <mergeCell ref="BU28:DD28"/>
    <mergeCell ref="BU31:DD31"/>
    <mergeCell ref="A2:DD2"/>
    <mergeCell ref="B8:BT8"/>
    <mergeCell ref="B9:BT9"/>
    <mergeCell ref="B11:BT11"/>
    <mergeCell ref="BU6:DD6"/>
    <mergeCell ref="A3:DD3"/>
    <mergeCell ref="A4:DD4"/>
    <mergeCell ref="B24:BT24"/>
    <mergeCell ref="BU24:DD24"/>
    <mergeCell ref="A6:BT6"/>
    <mergeCell ref="BU11:DD11"/>
    <mergeCell ref="B10:BT10"/>
    <mergeCell ref="BU8:DD8"/>
    <mergeCell ref="BU9:DD9"/>
    <mergeCell ref="BU10:DD10"/>
    <mergeCell ref="BU12:DD12"/>
    <mergeCell ref="B13:BT13"/>
    <mergeCell ref="B29:BT29"/>
    <mergeCell ref="B31:BT31"/>
    <mergeCell ref="B27:BT27"/>
    <mergeCell ref="BU27:DD27"/>
    <mergeCell ref="BU62:DD62"/>
    <mergeCell ref="B55:BT55"/>
    <mergeCell ref="BU55:DD55"/>
    <mergeCell ref="B56:BT56"/>
    <mergeCell ref="BU56:DD56"/>
    <mergeCell ref="B57:BT57"/>
    <mergeCell ref="BU57:DD57"/>
    <mergeCell ref="BU52:DD52"/>
    <mergeCell ref="B53:BT53"/>
    <mergeCell ref="BU53:DD53"/>
    <mergeCell ref="BU60:DD60"/>
    <mergeCell ref="B48:BT48"/>
    <mergeCell ref="B67:BT67"/>
    <mergeCell ref="BU67:DD67"/>
    <mergeCell ref="B66:BT66"/>
    <mergeCell ref="BU29:DD29"/>
    <mergeCell ref="B32:BT32"/>
    <mergeCell ref="BU32:DD32"/>
    <mergeCell ref="B17:BT17"/>
    <mergeCell ref="B38:BT38"/>
    <mergeCell ref="BU38:DD38"/>
    <mergeCell ref="B37:BT37"/>
    <mergeCell ref="BU37:DD37"/>
    <mergeCell ref="BU49:DD49"/>
    <mergeCell ref="B42:BT42"/>
    <mergeCell ref="BU42:DD42"/>
    <mergeCell ref="B43:BT43"/>
    <mergeCell ref="B46:BT46"/>
    <mergeCell ref="B44:BT44"/>
    <mergeCell ref="BU19:DD19"/>
    <mergeCell ref="B20:BT20"/>
    <mergeCell ref="BU20:DD20"/>
    <mergeCell ref="BU17:DD17"/>
    <mergeCell ref="BU65:DD65"/>
    <mergeCell ref="B65:BT65"/>
    <mergeCell ref="BU64:DD64"/>
    <mergeCell ref="B70:BT70"/>
    <mergeCell ref="BU70:DD70"/>
    <mergeCell ref="B68:BT68"/>
    <mergeCell ref="BU68:DD68"/>
    <mergeCell ref="BU69:DD69"/>
    <mergeCell ref="B69:BT69"/>
    <mergeCell ref="BU66:DD66"/>
    <mergeCell ref="B33:BT33"/>
    <mergeCell ref="BU33:DD33"/>
    <mergeCell ref="B51:BT51"/>
    <mergeCell ref="BU51:DD51"/>
    <mergeCell ref="B52:BT52"/>
    <mergeCell ref="B54:BT54"/>
    <mergeCell ref="BU54:DD54"/>
    <mergeCell ref="BU44:DD44"/>
    <mergeCell ref="B34:BT34"/>
    <mergeCell ref="B35:BT35"/>
    <mergeCell ref="BU34:DD34"/>
    <mergeCell ref="BU35:DD35"/>
    <mergeCell ref="B36:BT36"/>
    <mergeCell ref="BU36:DD36"/>
    <mergeCell ref="B61:BT61"/>
    <mergeCell ref="BU61:DD61"/>
    <mergeCell ref="B62:BT62"/>
  </mergeCells>
  <phoneticPr fontId="14" type="noConversion"/>
  <pageMargins left="0.98425196850393704" right="0.19685039370078741" top="0.39370078740157483" bottom="0.55118110236220474" header="0.39370078740157483" footer="0.39370078740157483"/>
  <pageSetup paperSize="9" scale="98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view="pageBreakPreview" topLeftCell="A27" zoomScale="81" zoomScaleNormal="55" zoomScaleSheetLayoutView="81" workbookViewId="0">
      <selection activeCell="E47" sqref="E47:E50"/>
    </sheetView>
  </sheetViews>
  <sheetFormatPr defaultColWidth="9.140625" defaultRowHeight="12.75"/>
  <cols>
    <col min="1" max="1" width="42.140625" style="34" customWidth="1"/>
    <col min="2" max="2" width="7" style="7" customWidth="1"/>
    <col min="3" max="3" width="7.5703125" style="7" hidden="1" customWidth="1"/>
    <col min="4" max="4" width="13.5703125" style="7" customWidth="1"/>
    <col min="5" max="5" width="19.5703125" style="7" customWidth="1"/>
    <col min="6" max="6" width="19.140625" style="7" customWidth="1"/>
    <col min="7" max="7" width="18.5703125" style="7" customWidth="1"/>
    <col min="8" max="8" width="14.7109375" style="7" customWidth="1"/>
    <col min="9" max="9" width="17.140625" style="7" customWidth="1"/>
    <col min="10" max="10" width="23.28515625" style="7" customWidth="1"/>
    <col min="11" max="11" width="21.85546875" style="7" customWidth="1"/>
    <col min="12" max="16384" width="9.140625" style="7"/>
  </cols>
  <sheetData>
    <row r="1" spans="1:11" ht="32.25" customHeight="1">
      <c r="A1" s="121" t="s">
        <v>158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9.5" customHeight="1">
      <c r="A2" s="123" t="s">
        <v>0</v>
      </c>
      <c r="B2" s="114" t="s">
        <v>1</v>
      </c>
      <c r="C2" s="114" t="s">
        <v>97</v>
      </c>
      <c r="D2" s="114" t="s">
        <v>85</v>
      </c>
      <c r="E2" s="114" t="s">
        <v>2</v>
      </c>
      <c r="F2" s="114"/>
      <c r="G2" s="114"/>
      <c r="H2" s="114"/>
      <c r="I2" s="114"/>
      <c r="J2" s="114"/>
    </row>
    <row r="3" spans="1:11" ht="15">
      <c r="A3" s="124"/>
      <c r="B3" s="114"/>
      <c r="C3" s="114"/>
      <c r="D3" s="114"/>
      <c r="E3" s="126" t="s">
        <v>36</v>
      </c>
      <c r="F3" s="127" t="s">
        <v>4</v>
      </c>
      <c r="G3" s="127"/>
      <c r="H3" s="127"/>
      <c r="I3" s="127"/>
      <c r="J3" s="127"/>
    </row>
    <row r="4" spans="1:11" ht="51.75" customHeight="1">
      <c r="A4" s="124"/>
      <c r="B4" s="114"/>
      <c r="C4" s="114"/>
      <c r="D4" s="114"/>
      <c r="E4" s="126"/>
      <c r="F4" s="114" t="s">
        <v>78</v>
      </c>
      <c r="G4" s="114" t="s">
        <v>79</v>
      </c>
      <c r="H4" s="114" t="s">
        <v>80</v>
      </c>
      <c r="I4" s="115" t="s">
        <v>81</v>
      </c>
      <c r="J4" s="116"/>
    </row>
    <row r="5" spans="1:11" ht="46.5" customHeight="1">
      <c r="A5" s="125"/>
      <c r="B5" s="114"/>
      <c r="C5" s="114"/>
      <c r="D5" s="114"/>
      <c r="E5" s="126"/>
      <c r="F5" s="114"/>
      <c r="G5" s="114"/>
      <c r="H5" s="114"/>
      <c r="I5" s="63" t="s">
        <v>3</v>
      </c>
      <c r="J5" s="64" t="s">
        <v>5</v>
      </c>
    </row>
    <row r="6" spans="1:11" ht="21.75" customHeight="1">
      <c r="A6" s="24">
        <v>1</v>
      </c>
      <c r="B6" s="24">
        <v>2</v>
      </c>
      <c r="C6" s="24"/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</row>
    <row r="7" spans="1:11" ht="30" customHeight="1">
      <c r="A7" s="71" t="s">
        <v>6</v>
      </c>
      <c r="B7" s="72">
        <v>100</v>
      </c>
      <c r="C7" s="72"/>
      <c r="D7" s="72" t="s">
        <v>7</v>
      </c>
      <c r="E7" s="74">
        <f>E9+E10+E11+E15+E16+E17+E18+E19</f>
        <v>13916131.09</v>
      </c>
      <c r="F7" s="74" t="str">
        <f>F11</f>
        <v>х</v>
      </c>
      <c r="G7" s="74" t="str">
        <f>G11</f>
        <v>х</v>
      </c>
      <c r="H7" s="74">
        <v>0</v>
      </c>
      <c r="I7" s="109">
        <v>1950000</v>
      </c>
      <c r="J7" s="74">
        <v>0</v>
      </c>
      <c r="K7" s="33"/>
    </row>
    <row r="8" spans="1:11" ht="18.75" customHeight="1">
      <c r="A8" s="67" t="s">
        <v>4</v>
      </c>
      <c r="B8" s="68"/>
      <c r="C8" s="68"/>
      <c r="D8" s="68"/>
      <c r="E8" s="70"/>
      <c r="F8" s="68"/>
      <c r="G8" s="68"/>
      <c r="H8" s="68"/>
      <c r="I8" s="70"/>
      <c r="J8" s="68"/>
      <c r="K8" s="33"/>
    </row>
    <row r="9" spans="1:11" s="35" customFormat="1" ht="47.25" customHeight="1">
      <c r="A9" s="71" t="s">
        <v>112</v>
      </c>
      <c r="B9" s="72">
        <v>110</v>
      </c>
      <c r="C9" s="72"/>
      <c r="D9" s="72">
        <v>130</v>
      </c>
      <c r="E9" s="74">
        <f>F9</f>
        <v>11920400.09</v>
      </c>
      <c r="F9" s="74">
        <f>F22</f>
        <v>11920400.09</v>
      </c>
      <c r="G9" s="72" t="s">
        <v>7</v>
      </c>
      <c r="H9" s="72" t="s">
        <v>7</v>
      </c>
      <c r="I9" s="74">
        <v>0</v>
      </c>
      <c r="J9" s="72" t="s">
        <v>7</v>
      </c>
      <c r="K9" s="36"/>
    </row>
    <row r="10" spans="1:11" s="35" customFormat="1" ht="30" customHeight="1">
      <c r="A10" s="71" t="s">
        <v>131</v>
      </c>
      <c r="B10" s="72">
        <v>120</v>
      </c>
      <c r="C10" s="72"/>
      <c r="D10" s="72">
        <v>130</v>
      </c>
      <c r="E10" s="74">
        <v>45731</v>
      </c>
      <c r="F10" s="72" t="s">
        <v>7</v>
      </c>
      <c r="G10" s="72">
        <v>0</v>
      </c>
      <c r="H10" s="72" t="s">
        <v>7</v>
      </c>
      <c r="I10" s="74">
        <v>0</v>
      </c>
      <c r="J10" s="72" t="s">
        <v>7</v>
      </c>
    </row>
    <row r="11" spans="1:11" s="35" customFormat="1" ht="35.25" customHeight="1">
      <c r="A11" s="71" t="s">
        <v>93</v>
      </c>
      <c r="B11" s="72">
        <v>131</v>
      </c>
      <c r="C11" s="72"/>
      <c r="D11" s="72">
        <v>131</v>
      </c>
      <c r="E11" s="74">
        <f>E13</f>
        <v>1950000</v>
      </c>
      <c r="F11" s="68" t="s">
        <v>7</v>
      </c>
      <c r="G11" s="68" t="s">
        <v>7</v>
      </c>
      <c r="H11" s="72" t="s">
        <v>7</v>
      </c>
      <c r="I11" s="109">
        <v>1950000</v>
      </c>
      <c r="J11" s="74">
        <v>0</v>
      </c>
      <c r="K11" s="33"/>
    </row>
    <row r="12" spans="1:11" s="14" customFormat="1" ht="14.25" customHeight="1">
      <c r="A12" s="87" t="s">
        <v>4</v>
      </c>
      <c r="B12" s="88"/>
      <c r="C12" s="88"/>
      <c r="D12" s="88"/>
      <c r="E12" s="89"/>
      <c r="F12" s="89"/>
      <c r="G12" s="88"/>
      <c r="H12" s="88"/>
      <c r="I12" s="89"/>
      <c r="J12" s="88"/>
      <c r="K12" s="7"/>
    </row>
    <row r="13" spans="1:11" ht="18.75">
      <c r="A13" s="90" t="s">
        <v>132</v>
      </c>
      <c r="B13" s="91">
        <v>1311</v>
      </c>
      <c r="C13" s="91"/>
      <c r="D13" s="68"/>
      <c r="E13" s="70">
        <f>I13</f>
        <v>1950000</v>
      </c>
      <c r="F13" s="68" t="s">
        <v>7</v>
      </c>
      <c r="G13" s="68" t="s">
        <v>7</v>
      </c>
      <c r="H13" s="68" t="s">
        <v>7</v>
      </c>
      <c r="I13" s="109">
        <v>1950000</v>
      </c>
      <c r="J13" s="68" t="s">
        <v>7</v>
      </c>
      <c r="K13" s="33"/>
    </row>
    <row r="14" spans="1:11" ht="37.5">
      <c r="A14" s="90" t="s">
        <v>133</v>
      </c>
      <c r="B14" s="91">
        <v>1302</v>
      </c>
      <c r="C14" s="91"/>
      <c r="D14" s="68"/>
      <c r="E14" s="70">
        <f>I14</f>
        <v>0</v>
      </c>
      <c r="F14" s="68" t="s">
        <v>7</v>
      </c>
      <c r="G14" s="68" t="s">
        <v>7</v>
      </c>
      <c r="H14" s="68" t="s">
        <v>7</v>
      </c>
      <c r="I14" s="70">
        <v>0</v>
      </c>
      <c r="J14" s="68" t="s">
        <v>7</v>
      </c>
      <c r="K14" s="33"/>
    </row>
    <row r="15" spans="1:11" ht="90" customHeight="1">
      <c r="A15" s="92" t="s">
        <v>76</v>
      </c>
      <c r="B15" s="68">
        <v>140</v>
      </c>
      <c r="C15" s="68"/>
      <c r="D15" s="68"/>
      <c r="E15" s="70">
        <v>0</v>
      </c>
      <c r="F15" s="68" t="s">
        <v>7</v>
      </c>
      <c r="G15" s="68" t="s">
        <v>7</v>
      </c>
      <c r="H15" s="68" t="s">
        <v>7</v>
      </c>
      <c r="I15" s="70">
        <v>0</v>
      </c>
      <c r="J15" s="68" t="s">
        <v>7</v>
      </c>
    </row>
    <row r="16" spans="1:11" s="35" customFormat="1" ht="31.5" customHeight="1">
      <c r="A16" s="71" t="s">
        <v>134</v>
      </c>
      <c r="B16" s="72">
        <v>150</v>
      </c>
      <c r="C16" s="72"/>
      <c r="D16" s="72">
        <v>130</v>
      </c>
      <c r="E16" s="74">
        <f>I16</f>
        <v>0</v>
      </c>
      <c r="F16" s="72" t="s">
        <v>7</v>
      </c>
      <c r="G16" s="72" t="s">
        <v>7</v>
      </c>
      <c r="H16" s="72" t="s">
        <v>7</v>
      </c>
      <c r="I16" s="72">
        <f>J16</f>
        <v>0</v>
      </c>
      <c r="J16" s="72"/>
    </row>
    <row r="17" spans="1:13" s="35" customFormat="1" ht="35.25" customHeight="1">
      <c r="A17" s="71" t="s">
        <v>135</v>
      </c>
      <c r="B17" s="72">
        <v>160</v>
      </c>
      <c r="C17" s="72"/>
      <c r="D17" s="72">
        <v>130</v>
      </c>
      <c r="E17" s="74">
        <f>I17</f>
        <v>0</v>
      </c>
      <c r="F17" s="72" t="s">
        <v>7</v>
      </c>
      <c r="G17" s="72" t="s">
        <v>7</v>
      </c>
      <c r="H17" s="72" t="s">
        <v>7</v>
      </c>
      <c r="I17" s="72"/>
      <c r="J17" s="68" t="s">
        <v>7</v>
      </c>
    </row>
    <row r="18" spans="1:13" s="35" customFormat="1" ht="30" customHeight="1">
      <c r="A18" s="71" t="s">
        <v>77</v>
      </c>
      <c r="B18" s="72">
        <v>170</v>
      </c>
      <c r="C18" s="72"/>
      <c r="D18" s="72">
        <v>130</v>
      </c>
      <c r="E18" s="74">
        <v>0</v>
      </c>
      <c r="F18" s="72" t="s">
        <v>7</v>
      </c>
      <c r="G18" s="72" t="s">
        <v>7</v>
      </c>
      <c r="H18" s="72" t="s">
        <v>7</v>
      </c>
      <c r="I18" s="74"/>
      <c r="J18" s="74"/>
      <c r="K18" s="36"/>
    </row>
    <row r="19" spans="1:13" ht="27" customHeight="1">
      <c r="A19" s="71" t="s">
        <v>82</v>
      </c>
      <c r="B19" s="72">
        <v>180</v>
      </c>
      <c r="C19" s="68"/>
      <c r="D19" s="72" t="s">
        <v>7</v>
      </c>
      <c r="E19" s="74">
        <v>0</v>
      </c>
      <c r="F19" s="72" t="s">
        <v>7</v>
      </c>
      <c r="G19" s="72" t="s">
        <v>7</v>
      </c>
      <c r="H19" s="72" t="s">
        <v>7</v>
      </c>
      <c r="I19" s="74">
        <v>0</v>
      </c>
      <c r="J19" s="72" t="s">
        <v>7</v>
      </c>
      <c r="K19" s="61"/>
      <c r="L19" s="61"/>
      <c r="M19" s="61"/>
    </row>
    <row r="20" spans="1:13" s="14" customFormat="1" ht="16.5" customHeight="1">
      <c r="A20" s="87" t="s">
        <v>4</v>
      </c>
      <c r="B20" s="88"/>
      <c r="C20" s="88"/>
      <c r="D20" s="88"/>
      <c r="E20" s="89"/>
      <c r="F20" s="88"/>
      <c r="G20" s="88"/>
      <c r="H20" s="88"/>
      <c r="I20" s="88"/>
      <c r="J20" s="88"/>
      <c r="K20" s="61"/>
      <c r="L20" s="97"/>
      <c r="M20" s="97"/>
    </row>
    <row r="21" spans="1:13" s="14" customFormat="1" ht="18.75">
      <c r="A21" s="90"/>
      <c r="B21" s="91">
        <v>1801</v>
      </c>
      <c r="C21" s="91"/>
      <c r="D21" s="88" t="s">
        <v>7</v>
      </c>
      <c r="E21" s="89"/>
      <c r="F21" s="88" t="s">
        <v>7</v>
      </c>
      <c r="G21" s="88" t="s">
        <v>7</v>
      </c>
      <c r="H21" s="88" t="s">
        <v>7</v>
      </c>
      <c r="I21" s="88"/>
      <c r="J21" s="88" t="s">
        <v>7</v>
      </c>
      <c r="K21" s="61"/>
      <c r="L21" s="97"/>
      <c r="M21" s="97"/>
    </row>
    <row r="22" spans="1:13" ht="26.25" customHeight="1">
      <c r="A22" s="71" t="s">
        <v>75</v>
      </c>
      <c r="B22" s="72">
        <v>200</v>
      </c>
      <c r="C22" s="72"/>
      <c r="D22" s="72" t="s">
        <v>7</v>
      </c>
      <c r="E22" s="74">
        <f>E24+E32+E43+E44+E45</f>
        <v>13970457.16</v>
      </c>
      <c r="F22" s="74">
        <f>F24+F32+F43+F44+F45</f>
        <v>11920400.09</v>
      </c>
      <c r="G22" s="74"/>
      <c r="H22" s="74"/>
      <c r="I22" s="74">
        <f>I50+I44</f>
        <v>0</v>
      </c>
      <c r="J22" s="74"/>
      <c r="K22" s="60"/>
      <c r="L22" s="61"/>
      <c r="M22" s="61"/>
    </row>
    <row r="23" spans="1:13" ht="30" customHeight="1">
      <c r="A23" s="67" t="s">
        <v>83</v>
      </c>
      <c r="B23" s="68"/>
      <c r="C23" s="68"/>
      <c r="D23" s="69"/>
      <c r="E23" s="70"/>
      <c r="F23" s="68"/>
      <c r="G23" s="68"/>
      <c r="H23" s="68"/>
      <c r="I23" s="68"/>
      <c r="J23" s="68"/>
      <c r="K23" s="61"/>
      <c r="L23" s="61"/>
      <c r="M23" s="61"/>
    </row>
    <row r="24" spans="1:13" s="35" customFormat="1" ht="45.75" customHeight="1">
      <c r="A24" s="71" t="s">
        <v>136</v>
      </c>
      <c r="B24" s="72">
        <v>210</v>
      </c>
      <c r="C24" s="72"/>
      <c r="D24" s="73">
        <v>100</v>
      </c>
      <c r="E24" s="74">
        <f>E30+E27+E26+E31</f>
        <v>9358497.3599999994</v>
      </c>
      <c r="F24" s="74">
        <f>F30+F27+F26+F31</f>
        <v>9358497.3599999994</v>
      </c>
      <c r="G24" s="74"/>
      <c r="H24" s="74"/>
      <c r="I24" s="74"/>
      <c r="J24" s="74"/>
      <c r="K24" s="60"/>
      <c r="L24" s="98"/>
      <c r="M24" s="98"/>
    </row>
    <row r="25" spans="1:13" s="61" customFormat="1" ht="21.75" customHeight="1">
      <c r="A25" s="67" t="s">
        <v>8</v>
      </c>
      <c r="B25" s="68"/>
      <c r="C25" s="68"/>
      <c r="D25" s="69"/>
      <c r="E25" s="70"/>
      <c r="F25" s="70"/>
      <c r="G25" s="70"/>
      <c r="H25" s="70"/>
      <c r="I25" s="70"/>
      <c r="J25" s="70"/>
    </row>
    <row r="26" spans="1:13" s="61" customFormat="1" ht="32.25" customHeight="1">
      <c r="A26" s="67" t="s">
        <v>113</v>
      </c>
      <c r="B26" s="68">
        <v>211</v>
      </c>
      <c r="C26" s="68">
        <v>211</v>
      </c>
      <c r="D26" s="69">
        <v>111</v>
      </c>
      <c r="E26" s="70">
        <f>F26</f>
        <v>7139962.3700000001</v>
      </c>
      <c r="F26" s="70">
        <f>5843175.38+1296786.99</f>
        <v>7139962.3700000001</v>
      </c>
      <c r="G26" s="70"/>
      <c r="H26" s="70"/>
      <c r="I26" s="70"/>
      <c r="J26" s="70"/>
    </row>
    <row r="27" spans="1:13" s="61" customFormat="1" ht="27" customHeight="1">
      <c r="A27" s="67" t="s">
        <v>114</v>
      </c>
      <c r="B27" s="68">
        <v>212</v>
      </c>
      <c r="C27" s="68">
        <v>212</v>
      </c>
      <c r="D27" s="69">
        <v>112</v>
      </c>
      <c r="E27" s="70">
        <f>F27</f>
        <v>0</v>
      </c>
      <c r="F27" s="70"/>
      <c r="G27" s="70"/>
      <c r="H27" s="70"/>
      <c r="I27" s="70"/>
      <c r="J27" s="70"/>
    </row>
    <row r="28" spans="1:13" s="61" customFormat="1" ht="12.75" hidden="1" customHeight="1">
      <c r="A28" s="67" t="s">
        <v>94</v>
      </c>
      <c r="B28" s="68"/>
      <c r="C28" s="69">
        <v>21201</v>
      </c>
      <c r="D28" s="69"/>
      <c r="E28" s="70"/>
      <c r="F28" s="70"/>
      <c r="G28" s="70"/>
      <c r="H28" s="70"/>
      <c r="I28" s="70">
        <f>30000+50000</f>
        <v>80000</v>
      </c>
      <c r="J28" s="70"/>
    </row>
    <row r="29" spans="1:13" s="61" customFormat="1" ht="12.75" hidden="1" customHeight="1">
      <c r="A29" s="67" t="s">
        <v>95</v>
      </c>
      <c r="B29" s="68"/>
      <c r="C29" s="69">
        <v>21299</v>
      </c>
      <c r="D29" s="69"/>
      <c r="E29" s="70"/>
      <c r="F29" s="70"/>
      <c r="G29" s="70"/>
      <c r="H29" s="70"/>
      <c r="I29" s="70">
        <v>0</v>
      </c>
      <c r="J29" s="70"/>
    </row>
    <row r="30" spans="1:13" s="61" customFormat="1" ht="23.25" customHeight="1">
      <c r="A30" s="67" t="s">
        <v>115</v>
      </c>
      <c r="B30" s="68">
        <v>213</v>
      </c>
      <c r="C30" s="68">
        <v>213</v>
      </c>
      <c r="D30" s="69">
        <v>119</v>
      </c>
      <c r="E30" s="70">
        <f>F30</f>
        <v>2207746.9900000002</v>
      </c>
      <c r="F30" s="70">
        <f>1716117.31-152000+391629.68+152000+100000</f>
        <v>2207746.9900000002</v>
      </c>
      <c r="G30" s="70"/>
      <c r="H30" s="70"/>
      <c r="I30" s="70"/>
      <c r="J30" s="70"/>
    </row>
    <row r="31" spans="1:13" s="61" customFormat="1" ht="30" customHeight="1">
      <c r="A31" s="111" t="s">
        <v>168</v>
      </c>
      <c r="B31" s="68">
        <v>214</v>
      </c>
      <c r="C31" s="68">
        <v>213</v>
      </c>
      <c r="D31" s="69">
        <v>111</v>
      </c>
      <c r="E31" s="70">
        <f>F31</f>
        <v>10788</v>
      </c>
      <c r="F31" s="70">
        <v>10788</v>
      </c>
      <c r="G31" s="70"/>
      <c r="H31" s="70"/>
      <c r="I31" s="70"/>
      <c r="J31" s="70"/>
    </row>
    <row r="32" spans="1:13" s="35" customFormat="1" ht="44.25" customHeight="1">
      <c r="A32" s="71" t="s">
        <v>84</v>
      </c>
      <c r="B32" s="72">
        <v>220</v>
      </c>
      <c r="C32" s="72"/>
      <c r="D32" s="73">
        <v>240</v>
      </c>
      <c r="E32" s="74">
        <f>E40+E39+E38+E37+E35+E34</f>
        <v>1541719.73</v>
      </c>
      <c r="F32" s="74">
        <f>F40+F39+F38+F37+F35+F34</f>
        <v>1541719.73</v>
      </c>
      <c r="G32" s="74"/>
      <c r="H32" s="74"/>
      <c r="I32" s="74"/>
      <c r="J32" s="74"/>
      <c r="K32" s="60"/>
      <c r="L32" s="98"/>
      <c r="M32" s="98"/>
    </row>
    <row r="33" spans="1:13" s="61" customFormat="1" ht="18.75">
      <c r="A33" s="67" t="s">
        <v>8</v>
      </c>
      <c r="B33" s="68"/>
      <c r="C33" s="68"/>
      <c r="D33" s="69"/>
      <c r="E33" s="70"/>
      <c r="F33" s="70"/>
      <c r="G33" s="70"/>
      <c r="H33" s="70"/>
      <c r="I33" s="70"/>
      <c r="J33" s="70"/>
      <c r="K33" s="60"/>
    </row>
    <row r="34" spans="1:13" s="61" customFormat="1" ht="30" customHeight="1">
      <c r="A34" s="67" t="s">
        <v>116</v>
      </c>
      <c r="B34" s="68">
        <v>221</v>
      </c>
      <c r="C34" s="68">
        <v>221</v>
      </c>
      <c r="D34" s="69">
        <v>244</v>
      </c>
      <c r="E34" s="70">
        <f>F34</f>
        <v>25178.28</v>
      </c>
      <c r="F34" s="70">
        <f>21073.2+4105.08</f>
        <v>25178.28</v>
      </c>
      <c r="G34" s="70"/>
      <c r="H34" s="70"/>
      <c r="I34" s="70"/>
      <c r="J34" s="70"/>
    </row>
    <row r="35" spans="1:13" s="61" customFormat="1" ht="28.5" customHeight="1">
      <c r="A35" s="67" t="s">
        <v>117</v>
      </c>
      <c r="B35" s="68">
        <v>222</v>
      </c>
      <c r="C35" s="68">
        <v>222</v>
      </c>
      <c r="D35" s="69">
        <v>244</v>
      </c>
      <c r="E35" s="70"/>
      <c r="F35" s="70"/>
      <c r="G35" s="70"/>
      <c r="H35" s="70"/>
      <c r="I35" s="70"/>
      <c r="J35" s="70"/>
    </row>
    <row r="36" spans="1:13" s="61" customFormat="1" ht="37.5" hidden="1">
      <c r="A36" s="67" t="s">
        <v>96</v>
      </c>
      <c r="B36" s="68"/>
      <c r="C36" s="68"/>
      <c r="D36" s="69"/>
      <c r="E36" s="70"/>
      <c r="F36" s="70"/>
      <c r="G36" s="70"/>
      <c r="H36" s="70"/>
      <c r="I36" s="70"/>
      <c r="J36" s="70"/>
    </row>
    <row r="37" spans="1:13" s="61" customFormat="1" ht="33" customHeight="1">
      <c r="A37" s="67" t="s">
        <v>118</v>
      </c>
      <c r="B37" s="68">
        <v>223</v>
      </c>
      <c r="C37" s="68">
        <v>223</v>
      </c>
      <c r="D37" s="69">
        <v>244</v>
      </c>
      <c r="E37" s="70">
        <f>F37</f>
        <v>955695.25</v>
      </c>
      <c r="F37" s="70">
        <v>955695.25</v>
      </c>
      <c r="G37" s="70"/>
      <c r="H37" s="70"/>
      <c r="I37" s="70"/>
      <c r="J37" s="70"/>
      <c r="K37" s="60"/>
    </row>
    <row r="38" spans="1:13" s="61" customFormat="1" ht="39" customHeight="1">
      <c r="A38" s="67" t="s">
        <v>119</v>
      </c>
      <c r="B38" s="68">
        <v>224</v>
      </c>
      <c r="C38" s="68">
        <v>224</v>
      </c>
      <c r="D38" s="69">
        <v>244</v>
      </c>
      <c r="E38" s="70"/>
      <c r="F38" s="70"/>
      <c r="G38" s="70"/>
      <c r="H38" s="70"/>
      <c r="I38" s="70"/>
      <c r="J38" s="70"/>
      <c r="K38" s="60"/>
    </row>
    <row r="39" spans="1:13" s="61" customFormat="1" ht="37.5">
      <c r="A39" s="67" t="s">
        <v>99</v>
      </c>
      <c r="B39" s="68">
        <v>225</v>
      </c>
      <c r="C39" s="68">
        <v>225</v>
      </c>
      <c r="D39" s="69">
        <v>244</v>
      </c>
      <c r="E39" s="70">
        <f>F39</f>
        <v>180688.64000000001</v>
      </c>
      <c r="F39" s="70">
        <f>168988.64+9900+1800</f>
        <v>180688.64000000001</v>
      </c>
      <c r="G39" s="70"/>
      <c r="H39" s="70"/>
      <c r="I39" s="70"/>
      <c r="J39" s="70"/>
    </row>
    <row r="40" spans="1:13" s="61" customFormat="1" ht="22.5" customHeight="1">
      <c r="A40" s="67" t="s">
        <v>98</v>
      </c>
      <c r="B40" s="68">
        <v>226</v>
      </c>
      <c r="C40" s="68">
        <v>226</v>
      </c>
      <c r="D40" s="69">
        <v>244</v>
      </c>
      <c r="E40" s="70">
        <f>F40</f>
        <v>380157.56</v>
      </c>
      <c r="F40" s="70">
        <f>356211.94+70350.7-32500-1800-12105.08</f>
        <v>380157.56</v>
      </c>
      <c r="G40" s="70"/>
      <c r="H40" s="70"/>
      <c r="I40" s="70"/>
      <c r="J40" s="70"/>
      <c r="K40" s="60"/>
    </row>
    <row r="41" spans="1:13" s="61" customFormat="1" ht="12.75" hidden="1" customHeight="1">
      <c r="A41" s="67" t="s">
        <v>102</v>
      </c>
      <c r="B41" s="68"/>
      <c r="C41" s="68">
        <v>22603</v>
      </c>
      <c r="D41" s="69">
        <v>244</v>
      </c>
      <c r="E41" s="70">
        <f t="shared" ref="E41:E42" si="0">F41+I41+G41</f>
        <v>226755</v>
      </c>
      <c r="F41" s="70">
        <v>226755</v>
      </c>
      <c r="G41" s="70"/>
      <c r="H41" s="70"/>
      <c r="I41" s="70">
        <v>0</v>
      </c>
      <c r="J41" s="70"/>
    </row>
    <row r="42" spans="1:13" s="61" customFormat="1" ht="12.75" hidden="1" customHeight="1">
      <c r="A42" s="67" t="s">
        <v>103</v>
      </c>
      <c r="B42" s="68"/>
      <c r="C42" s="68">
        <v>22699</v>
      </c>
      <c r="D42" s="69">
        <v>244</v>
      </c>
      <c r="E42" s="70">
        <f t="shared" si="0"/>
        <v>293355</v>
      </c>
      <c r="F42" s="70">
        <v>226755</v>
      </c>
      <c r="G42" s="70"/>
      <c r="H42" s="70"/>
      <c r="I42" s="70">
        <f>48100+18500+J42</f>
        <v>66600</v>
      </c>
      <c r="J42" s="70"/>
    </row>
    <row r="43" spans="1:13" s="61" customFormat="1" ht="37.5">
      <c r="A43" s="71" t="s">
        <v>120</v>
      </c>
      <c r="B43" s="72">
        <v>262</v>
      </c>
      <c r="C43" s="72">
        <v>262</v>
      </c>
      <c r="D43" s="73">
        <v>321</v>
      </c>
      <c r="E43" s="74">
        <f>F43</f>
        <v>775000</v>
      </c>
      <c r="F43" s="74">
        <v>775000</v>
      </c>
      <c r="G43" s="74"/>
      <c r="H43" s="74"/>
      <c r="I43" s="74"/>
      <c r="J43" s="74"/>
    </row>
    <row r="44" spans="1:13" s="61" customFormat="1" ht="37.5">
      <c r="A44" s="71" t="s">
        <v>106</v>
      </c>
      <c r="B44" s="72">
        <v>292</v>
      </c>
      <c r="C44" s="72">
        <v>290</v>
      </c>
      <c r="D44" s="73">
        <v>853</v>
      </c>
      <c r="E44" s="74">
        <f>35000+10000</f>
        <v>45000</v>
      </c>
      <c r="F44" s="74">
        <v>10000</v>
      </c>
      <c r="G44" s="74"/>
      <c r="H44" s="74"/>
      <c r="I44" s="74"/>
      <c r="J44" s="74"/>
      <c r="K44" s="60"/>
    </row>
    <row r="45" spans="1:13" s="59" customFormat="1" ht="37.5">
      <c r="A45" s="71" t="s">
        <v>137</v>
      </c>
      <c r="B45" s="72">
        <v>230</v>
      </c>
      <c r="C45" s="72">
        <v>310</v>
      </c>
      <c r="D45" s="73">
        <v>244</v>
      </c>
      <c r="E45" s="74">
        <f>E50+E47+E49</f>
        <v>2250240.0699999998</v>
      </c>
      <c r="F45" s="74">
        <f>F50+F47+F49</f>
        <v>235183</v>
      </c>
      <c r="G45" s="74"/>
      <c r="H45" s="74"/>
      <c r="I45" s="74"/>
      <c r="J45" s="74"/>
      <c r="K45" s="60"/>
      <c r="L45" s="98"/>
      <c r="M45" s="98"/>
    </row>
    <row r="46" spans="1:13" s="61" customFormat="1" ht="18.75">
      <c r="A46" s="67" t="s">
        <v>8</v>
      </c>
      <c r="B46" s="68"/>
      <c r="C46" s="68"/>
      <c r="D46" s="69"/>
      <c r="E46" s="70"/>
      <c r="F46" s="70"/>
      <c r="G46" s="70"/>
      <c r="H46" s="70"/>
      <c r="I46" s="70"/>
      <c r="J46" s="70"/>
      <c r="K46" s="60"/>
    </row>
    <row r="47" spans="1:13" ht="37.5">
      <c r="A47" s="67" t="s">
        <v>100</v>
      </c>
      <c r="B47" s="68">
        <v>310</v>
      </c>
      <c r="C47" s="68">
        <v>310</v>
      </c>
      <c r="D47" s="69">
        <v>244</v>
      </c>
      <c r="E47" s="70">
        <f>F47</f>
        <v>102500</v>
      </c>
      <c r="F47" s="70">
        <f>70000+32500</f>
        <v>102500</v>
      </c>
      <c r="G47" s="70"/>
      <c r="H47" s="70"/>
      <c r="I47" s="70"/>
      <c r="J47" s="70"/>
      <c r="K47" s="60"/>
      <c r="L47" s="61"/>
      <c r="M47" s="61"/>
    </row>
    <row r="48" spans="1:13" ht="12.75" hidden="1" customHeight="1">
      <c r="A48" s="67" t="s">
        <v>105</v>
      </c>
      <c r="B48" s="68"/>
      <c r="C48" s="68">
        <v>31005</v>
      </c>
      <c r="D48" s="69">
        <v>244</v>
      </c>
      <c r="E48" s="70"/>
      <c r="F48" s="70"/>
      <c r="G48" s="70"/>
      <c r="H48" s="70"/>
      <c r="I48" s="70">
        <v>800000</v>
      </c>
      <c r="J48" s="70"/>
      <c r="K48" s="61"/>
      <c r="L48" s="61"/>
      <c r="M48" s="61"/>
    </row>
    <row r="49" spans="1:13" ht="37.5">
      <c r="A49" s="67" t="s">
        <v>101</v>
      </c>
      <c r="B49" s="68">
        <v>342</v>
      </c>
      <c r="C49" s="68">
        <v>340</v>
      </c>
      <c r="D49" s="69">
        <v>244</v>
      </c>
      <c r="E49" s="70">
        <f>105000+10731+1950000+54326.07</f>
        <v>2120057.0699999998</v>
      </c>
      <c r="F49" s="70">
        <v>105000</v>
      </c>
      <c r="G49" s="70"/>
      <c r="H49" s="70"/>
      <c r="I49" s="70">
        <v>1950000</v>
      </c>
      <c r="J49" s="70"/>
      <c r="K49" s="60"/>
      <c r="L49" s="61"/>
      <c r="M49" s="61"/>
    </row>
    <row r="50" spans="1:13" ht="37.5">
      <c r="A50" s="67" t="s">
        <v>101</v>
      </c>
      <c r="B50" s="68">
        <v>346</v>
      </c>
      <c r="C50" s="68">
        <v>340</v>
      </c>
      <c r="D50" s="69">
        <v>244</v>
      </c>
      <c r="E50" s="70">
        <f>19683+8000</f>
        <v>27683</v>
      </c>
      <c r="F50" s="70">
        <f>19683+8000</f>
        <v>27683</v>
      </c>
      <c r="G50" s="70"/>
      <c r="H50" s="70"/>
      <c r="I50" s="108"/>
      <c r="J50" s="70"/>
      <c r="K50" s="60"/>
      <c r="L50" s="61"/>
      <c r="M50" s="61"/>
    </row>
    <row r="51" spans="1:13" ht="25.5" hidden="1" customHeight="1">
      <c r="A51" s="67" t="s">
        <v>104</v>
      </c>
      <c r="B51" s="68"/>
      <c r="C51" s="68">
        <v>34099</v>
      </c>
      <c r="D51" s="69">
        <v>244</v>
      </c>
      <c r="E51" s="70">
        <f>F51+G51+I51</f>
        <v>428960</v>
      </c>
      <c r="F51" s="70">
        <v>428960</v>
      </c>
      <c r="G51" s="70"/>
      <c r="H51" s="70"/>
      <c r="I51" s="70"/>
      <c r="J51" s="70">
        <f>104400+77509+126781+70290</f>
        <v>378980</v>
      </c>
      <c r="K51" s="61"/>
      <c r="L51" s="61"/>
      <c r="M51" s="61"/>
    </row>
    <row r="52" spans="1:13" ht="37.5">
      <c r="A52" s="71" t="s">
        <v>9</v>
      </c>
      <c r="B52" s="72">
        <v>500</v>
      </c>
      <c r="C52" s="72"/>
      <c r="D52" s="72" t="s">
        <v>7</v>
      </c>
      <c r="E52" s="74">
        <f>I52</f>
        <v>54326.07</v>
      </c>
      <c r="F52" s="74"/>
      <c r="G52" s="74"/>
      <c r="H52" s="74"/>
      <c r="I52" s="74">
        <v>54326.07</v>
      </c>
      <c r="J52" s="74">
        <v>0</v>
      </c>
      <c r="K52" s="61"/>
      <c r="L52" s="61"/>
      <c r="M52" s="61"/>
    </row>
    <row r="53" spans="1:13" ht="29.25" customHeight="1">
      <c r="A53" s="71" t="s">
        <v>10</v>
      </c>
      <c r="B53" s="72">
        <v>600</v>
      </c>
      <c r="C53" s="72"/>
      <c r="D53" s="72" t="s">
        <v>7</v>
      </c>
      <c r="E53" s="74"/>
      <c r="F53" s="74"/>
      <c r="G53" s="74"/>
      <c r="H53" s="74"/>
      <c r="I53" s="74"/>
      <c r="J53" s="74">
        <v>0</v>
      </c>
      <c r="K53" s="61"/>
      <c r="L53" s="61"/>
      <c r="M53" s="61"/>
    </row>
    <row r="54" spans="1:13" ht="15.7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61"/>
      <c r="L54" s="61"/>
      <c r="M54" s="61"/>
    </row>
    <row r="55" spans="1:13" ht="12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61"/>
      <c r="L55" s="61"/>
      <c r="M55" s="61"/>
    </row>
    <row r="56" spans="1:13" ht="15.7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61"/>
      <c r="L56" s="61"/>
      <c r="M56" s="61"/>
    </row>
    <row r="57" spans="1:13" ht="15.75">
      <c r="A57" s="93"/>
      <c r="B57" s="94"/>
      <c r="C57" s="94"/>
      <c r="D57" s="94"/>
      <c r="E57" s="95"/>
      <c r="F57" s="94"/>
      <c r="G57" s="94"/>
      <c r="H57" s="94"/>
      <c r="I57" s="94"/>
      <c r="J57" s="94"/>
      <c r="K57" s="61"/>
      <c r="L57" s="61"/>
      <c r="M57" s="61"/>
    </row>
    <row r="58" spans="1:13" ht="15.7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61"/>
      <c r="L58" s="61"/>
      <c r="M58" s="61"/>
    </row>
    <row r="59" spans="1:13" ht="15.7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61"/>
      <c r="L59" s="61"/>
      <c r="M59" s="61"/>
    </row>
    <row r="60" spans="1:13" ht="15.75">
      <c r="A60" s="93"/>
      <c r="B60" s="94"/>
      <c r="C60" s="94"/>
      <c r="D60" s="94"/>
      <c r="E60" s="94"/>
      <c r="F60" s="94"/>
      <c r="G60" s="95"/>
      <c r="H60" s="94"/>
      <c r="I60" s="94"/>
      <c r="J60" s="94"/>
      <c r="K60" s="61"/>
      <c r="L60" s="61"/>
      <c r="M60" s="61"/>
    </row>
    <row r="61" spans="1:13" ht="15.75">
      <c r="A61" s="96"/>
      <c r="B61" s="94"/>
      <c r="C61" s="94"/>
      <c r="D61" s="94"/>
      <c r="E61" s="94"/>
      <c r="F61" s="94"/>
      <c r="G61" s="94"/>
      <c r="H61" s="94"/>
      <c r="I61" s="94"/>
      <c r="J61" s="94"/>
      <c r="K61" s="61"/>
      <c r="L61" s="61"/>
      <c r="M61" s="61"/>
    </row>
    <row r="62" spans="1:13" ht="15.75">
      <c r="A62" s="96"/>
      <c r="B62" s="94"/>
      <c r="C62" s="94"/>
      <c r="D62" s="94"/>
      <c r="E62" s="94"/>
      <c r="F62" s="94"/>
      <c r="G62" s="94"/>
      <c r="H62" s="94"/>
      <c r="I62" s="94"/>
      <c r="J62" s="94"/>
      <c r="K62" s="61"/>
      <c r="L62" s="61"/>
      <c r="M62" s="61"/>
    </row>
    <row r="63" spans="1:13" ht="15.75">
      <c r="A63" s="96"/>
      <c r="B63" s="94"/>
      <c r="C63" s="94"/>
      <c r="D63" s="94"/>
      <c r="E63" s="94"/>
      <c r="F63" s="94"/>
      <c r="G63" s="94"/>
      <c r="H63" s="94"/>
      <c r="I63" s="94"/>
      <c r="J63" s="94"/>
      <c r="K63" s="61"/>
      <c r="L63" s="61"/>
      <c r="M63" s="61"/>
    </row>
    <row r="64" spans="1:13" ht="15.75">
      <c r="A64" s="96"/>
      <c r="B64" s="94"/>
      <c r="C64" s="94"/>
      <c r="D64" s="94"/>
      <c r="E64" s="94"/>
      <c r="F64" s="94"/>
      <c r="G64" s="94"/>
      <c r="H64" s="94"/>
      <c r="I64" s="94"/>
      <c r="J64" s="94"/>
      <c r="K64" s="61"/>
      <c r="L64" s="61"/>
      <c r="M64" s="61"/>
    </row>
    <row r="65" spans="1:13" ht="0.75" customHeight="1">
      <c r="A65" s="37"/>
      <c r="B65" s="8"/>
      <c r="C65" s="8"/>
      <c r="D65" s="8"/>
      <c r="E65" s="8"/>
      <c r="F65" s="8"/>
      <c r="G65" s="8"/>
      <c r="H65" s="8"/>
      <c r="I65" s="8"/>
      <c r="J65" s="8"/>
      <c r="K65" s="61"/>
      <c r="L65" s="61"/>
      <c r="M65" s="61"/>
    </row>
    <row r="66" spans="1:13" hidden="1">
      <c r="A66" s="37"/>
      <c r="B66" s="8"/>
      <c r="C66" s="8"/>
      <c r="D66" s="8"/>
      <c r="E66" s="8"/>
      <c r="F66" s="8"/>
      <c r="G66" s="8"/>
      <c r="H66" s="8"/>
      <c r="I66" s="8"/>
      <c r="J66" s="8"/>
      <c r="K66" s="61"/>
      <c r="L66" s="61"/>
      <c r="M66" s="61"/>
    </row>
    <row r="67" spans="1:13">
      <c r="A67" s="37"/>
      <c r="B67" s="8"/>
      <c r="C67" s="8"/>
      <c r="D67" s="8"/>
      <c r="E67" s="8"/>
      <c r="F67" s="8"/>
      <c r="G67" s="8"/>
      <c r="H67" s="8"/>
      <c r="I67" s="8"/>
      <c r="J67" s="8"/>
      <c r="K67" s="61"/>
      <c r="L67" s="61"/>
      <c r="M67" s="61"/>
    </row>
    <row r="68" spans="1:13">
      <c r="A68" s="37"/>
      <c r="B68" s="8"/>
      <c r="C68" s="8"/>
      <c r="D68" s="8"/>
      <c r="E68" s="8"/>
      <c r="F68" s="8"/>
      <c r="G68" s="8"/>
      <c r="H68" s="8"/>
      <c r="I68" s="8"/>
      <c r="J68" s="8"/>
      <c r="K68" s="61"/>
      <c r="L68" s="61"/>
      <c r="M68" s="61"/>
    </row>
    <row r="69" spans="1:13">
      <c r="A69" s="37"/>
      <c r="B69" s="8"/>
      <c r="C69" s="8"/>
      <c r="D69" s="8"/>
      <c r="E69" s="8"/>
      <c r="F69" s="8"/>
      <c r="G69" s="8"/>
      <c r="H69" s="8"/>
      <c r="I69" s="8"/>
      <c r="J69" s="8"/>
      <c r="K69" s="61"/>
      <c r="L69" s="61"/>
      <c r="M69" s="61"/>
    </row>
    <row r="70" spans="1:13">
      <c r="A70" s="37"/>
      <c r="B70" s="8"/>
      <c r="C70" s="8"/>
      <c r="D70" s="8"/>
      <c r="E70" s="8"/>
      <c r="F70" s="8"/>
      <c r="G70" s="8"/>
      <c r="H70" s="8"/>
      <c r="I70" s="8"/>
      <c r="J70" s="8"/>
    </row>
    <row r="71" spans="1:13">
      <c r="A71" s="37"/>
      <c r="B71" s="8"/>
      <c r="C71" s="8"/>
      <c r="D71" s="8"/>
      <c r="E71" s="8"/>
      <c r="F71" s="8"/>
      <c r="G71" s="8"/>
      <c r="H71" s="8"/>
      <c r="I71" s="8"/>
      <c r="J71" s="8"/>
    </row>
    <row r="72" spans="1:13">
      <c r="A72" s="37"/>
      <c r="B72" s="8"/>
      <c r="C72" s="8"/>
      <c r="D72" s="8"/>
      <c r="E72" s="8"/>
      <c r="F72" s="8"/>
      <c r="G72" s="8"/>
      <c r="H72" s="8"/>
      <c r="I72" s="8"/>
      <c r="J72" s="8"/>
    </row>
    <row r="73" spans="1:13">
      <c r="A73" s="37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37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37"/>
      <c r="B75" s="8"/>
      <c r="C75" s="8"/>
      <c r="D75" s="8"/>
      <c r="E75" s="8"/>
      <c r="F75" s="8"/>
      <c r="G75" s="8"/>
      <c r="H75" s="8"/>
      <c r="I75" s="8"/>
      <c r="J75" s="8"/>
    </row>
    <row r="76" spans="1:13">
      <c r="A76" s="37"/>
      <c r="B76" s="8"/>
      <c r="C76" s="8"/>
      <c r="D76" s="8"/>
      <c r="E76" s="8"/>
      <c r="F76" s="8"/>
      <c r="G76" s="8"/>
      <c r="H76" s="8"/>
      <c r="I76" s="8"/>
      <c r="J76" s="8"/>
    </row>
    <row r="77" spans="1:13">
      <c r="A77" s="37"/>
      <c r="B77" s="8"/>
      <c r="C77" s="8"/>
      <c r="D77" s="8"/>
      <c r="E77" s="8"/>
      <c r="F77" s="8"/>
      <c r="G77" s="8"/>
      <c r="H77" s="8"/>
      <c r="I77" s="8"/>
      <c r="J77" s="8"/>
    </row>
    <row r="78" spans="1:13">
      <c r="A78" s="37"/>
      <c r="B78" s="8"/>
      <c r="C78" s="8"/>
      <c r="D78" s="8"/>
      <c r="E78" s="8"/>
      <c r="F78" s="8"/>
      <c r="G78" s="8"/>
      <c r="H78" s="8"/>
      <c r="I78" s="8"/>
      <c r="J78" s="8"/>
    </row>
    <row r="79" spans="1:13">
      <c r="A79" s="37"/>
      <c r="B79" s="8"/>
      <c r="C79" s="8"/>
      <c r="D79" s="8"/>
      <c r="E79" s="8"/>
      <c r="F79" s="8"/>
      <c r="G79" s="8"/>
      <c r="H79" s="8"/>
      <c r="I79" s="8"/>
      <c r="J79" s="8"/>
    </row>
    <row r="80" spans="1:13">
      <c r="A80" s="37"/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37"/>
      <c r="B81" s="8"/>
      <c r="C81" s="8"/>
      <c r="D81" s="8"/>
      <c r="E81" s="8"/>
      <c r="F81" s="8"/>
      <c r="G81" s="8"/>
      <c r="H81" s="8"/>
      <c r="I81" s="8"/>
      <c r="J81" s="8"/>
    </row>
    <row r="82" spans="1:10">
      <c r="A82" s="37"/>
      <c r="B82" s="8"/>
      <c r="C82" s="8"/>
      <c r="D82" s="8"/>
      <c r="E82" s="8"/>
      <c r="F82" s="8"/>
      <c r="G82" s="8"/>
      <c r="H82" s="8"/>
      <c r="I82" s="8"/>
      <c r="J82" s="8"/>
    </row>
    <row r="83" spans="1:10">
      <c r="A83" s="37"/>
      <c r="B83" s="8"/>
      <c r="C83" s="8"/>
      <c r="D83" s="8"/>
      <c r="E83" s="8"/>
      <c r="F83" s="8"/>
      <c r="G83" s="8"/>
      <c r="H83" s="8"/>
      <c r="I83" s="8"/>
      <c r="J83" s="8"/>
    </row>
    <row r="84" spans="1:10">
      <c r="A84" s="37"/>
      <c r="B84" s="8"/>
      <c r="C84" s="8"/>
      <c r="D84" s="8"/>
      <c r="E84" s="8"/>
      <c r="F84" s="8"/>
      <c r="G84" s="8"/>
      <c r="H84" s="8"/>
      <c r="I84" s="8"/>
      <c r="J84" s="8"/>
    </row>
  </sheetData>
  <mergeCells count="13">
    <mergeCell ref="A55:J55"/>
    <mergeCell ref="G4:G5"/>
    <mergeCell ref="H4:H5"/>
    <mergeCell ref="I4:J4"/>
    <mergeCell ref="A1:J1"/>
    <mergeCell ref="A2:A5"/>
    <mergeCell ref="B2:B5"/>
    <mergeCell ref="C2:C5"/>
    <mergeCell ref="D2:D5"/>
    <mergeCell ref="E2:J2"/>
    <mergeCell ref="E3:E5"/>
    <mergeCell ref="F3:J3"/>
    <mergeCell ref="F4:F5"/>
  </mergeCells>
  <phoneticPr fontId="14" type="noConversion"/>
  <pageMargins left="0" right="0" top="0.74803149606299213" bottom="0" header="0.31496062992125984" footer="0.31496062992125984"/>
  <pageSetup paperSize="9" scale="5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0" zoomScaleSheetLayoutView="80" workbookViewId="0">
      <selection activeCell="D14" sqref="D14"/>
    </sheetView>
  </sheetViews>
  <sheetFormatPr defaultColWidth="9.140625" defaultRowHeight="12.75"/>
  <cols>
    <col min="1" max="1" width="36" style="8" customWidth="1"/>
    <col min="2" max="2" width="6.42578125" style="8" customWidth="1"/>
    <col min="3" max="3" width="8.28515625" style="8" customWidth="1"/>
    <col min="4" max="4" width="13.5703125" style="8" customWidth="1"/>
    <col min="5" max="5" width="13" style="8" customWidth="1"/>
    <col min="6" max="6" width="13.28515625" style="8" customWidth="1"/>
    <col min="7" max="7" width="14.140625" style="8" customWidth="1"/>
    <col min="8" max="9" width="12.85546875" style="8" customWidth="1"/>
    <col min="10" max="10" width="12.42578125" style="8" customWidth="1"/>
    <col min="11" max="12" width="11.42578125" style="8" customWidth="1"/>
    <col min="13" max="16384" width="9.140625" style="8"/>
  </cols>
  <sheetData>
    <row r="1" spans="1:12" ht="47.25" customHeight="1">
      <c r="A1" s="121" t="s">
        <v>140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0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9" customHeight="1">
      <c r="A4" s="237" t="s">
        <v>0</v>
      </c>
      <c r="B4" s="237" t="s">
        <v>1</v>
      </c>
      <c r="C4" s="237" t="s">
        <v>11</v>
      </c>
      <c r="D4" s="238" t="s">
        <v>12</v>
      </c>
      <c r="E4" s="239"/>
      <c r="F4" s="239"/>
      <c r="G4" s="239"/>
      <c r="H4" s="239"/>
      <c r="I4" s="239"/>
      <c r="J4" s="239"/>
      <c r="K4" s="239"/>
      <c r="L4" s="240"/>
    </row>
    <row r="5" spans="1:12" ht="15.75">
      <c r="A5" s="237"/>
      <c r="B5" s="237"/>
      <c r="C5" s="237"/>
      <c r="D5" s="227" t="s">
        <v>87</v>
      </c>
      <c r="E5" s="228"/>
      <c r="F5" s="229"/>
      <c r="G5" s="241" t="s">
        <v>4</v>
      </c>
      <c r="H5" s="242"/>
      <c r="I5" s="242"/>
      <c r="J5" s="242"/>
      <c r="K5" s="242"/>
      <c r="L5" s="243"/>
    </row>
    <row r="6" spans="1:12" ht="84.75" customHeight="1">
      <c r="A6" s="237"/>
      <c r="B6" s="237"/>
      <c r="C6" s="237"/>
      <c r="D6" s="230"/>
      <c r="E6" s="231"/>
      <c r="F6" s="232"/>
      <c r="G6" s="234" t="s">
        <v>13</v>
      </c>
      <c r="H6" s="235"/>
      <c r="I6" s="236"/>
      <c r="J6" s="234" t="s">
        <v>14</v>
      </c>
      <c r="K6" s="235"/>
      <c r="L6" s="236"/>
    </row>
    <row r="7" spans="1:12" ht="54" customHeight="1">
      <c r="A7" s="237"/>
      <c r="B7" s="237"/>
      <c r="C7" s="237"/>
      <c r="D7" s="76" t="s">
        <v>161</v>
      </c>
      <c r="E7" s="76" t="s">
        <v>162</v>
      </c>
      <c r="F7" s="76" t="s">
        <v>163</v>
      </c>
      <c r="G7" s="76" t="s">
        <v>161</v>
      </c>
      <c r="H7" s="76" t="s">
        <v>162</v>
      </c>
      <c r="I7" s="76" t="s">
        <v>163</v>
      </c>
      <c r="J7" s="76" t="s">
        <v>161</v>
      </c>
      <c r="K7" s="76" t="s">
        <v>162</v>
      </c>
      <c r="L7" s="76" t="s">
        <v>163</v>
      </c>
    </row>
    <row r="8" spans="1:12" ht="18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</row>
    <row r="9" spans="1:12" ht="45.75" customHeight="1">
      <c r="A9" s="78" t="s">
        <v>15</v>
      </c>
      <c r="B9" s="79" t="s">
        <v>16</v>
      </c>
      <c r="C9" s="79" t="s">
        <v>7</v>
      </c>
      <c r="D9" s="83">
        <f>D13</f>
        <v>3846285.87</v>
      </c>
      <c r="E9" s="83">
        <f t="shared" ref="E9:L9" si="0">E13</f>
        <v>3236123.05</v>
      </c>
      <c r="F9" s="83">
        <f t="shared" si="0"/>
        <v>3245287.19</v>
      </c>
      <c r="G9" s="83">
        <f>D9</f>
        <v>3846285.87</v>
      </c>
      <c r="H9" s="83">
        <f t="shared" si="0"/>
        <v>3236123.05</v>
      </c>
      <c r="I9" s="83">
        <f t="shared" si="0"/>
        <v>3245287.19</v>
      </c>
      <c r="J9" s="83">
        <f t="shared" si="0"/>
        <v>0</v>
      </c>
      <c r="K9" s="83">
        <f t="shared" si="0"/>
        <v>0</v>
      </c>
      <c r="L9" s="83">
        <f t="shared" si="0"/>
        <v>0</v>
      </c>
    </row>
    <row r="10" spans="1:12" ht="34.5" customHeight="1">
      <c r="A10" s="80" t="s">
        <v>4</v>
      </c>
      <c r="B10" s="81"/>
      <c r="C10" s="81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75.75" customHeight="1">
      <c r="A11" s="82" t="s">
        <v>88</v>
      </c>
      <c r="B11" s="81">
        <v>1001</v>
      </c>
      <c r="C11" s="81" t="s">
        <v>7</v>
      </c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8.75">
      <c r="A12" s="82"/>
      <c r="B12" s="81"/>
      <c r="C12" s="81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49.5" customHeight="1">
      <c r="A13" s="82" t="s">
        <v>17</v>
      </c>
      <c r="B13" s="81">
        <v>2001</v>
      </c>
      <c r="C13" s="81" t="s">
        <v>148</v>
      </c>
      <c r="D13" s="83">
        <v>3846285.87</v>
      </c>
      <c r="E13" s="83">
        <v>3236123.05</v>
      </c>
      <c r="F13" s="83">
        <v>3245287.19</v>
      </c>
      <c r="G13" s="83">
        <f>G9</f>
        <v>3846285.87</v>
      </c>
      <c r="H13" s="83">
        <f>E13</f>
        <v>3236123.05</v>
      </c>
      <c r="I13" s="83">
        <f>F13</f>
        <v>3245287.19</v>
      </c>
      <c r="J13" s="66">
        <v>0</v>
      </c>
      <c r="K13" s="66">
        <v>0</v>
      </c>
      <c r="L13" s="66">
        <v>0</v>
      </c>
    </row>
    <row r="14" spans="1:12" ht="39" customHeight="1">
      <c r="A14" s="82"/>
      <c r="B14" s="81"/>
      <c r="C14" s="81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48" customHeight="1">
      <c r="A15" s="233" t="s">
        <v>91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honeticPr fontId="14" type="noConversion"/>
  <pageMargins left="0.59055118110236227" right="0.43307086614173229" top="0.47244094488188981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98" zoomScaleSheetLayoutView="98" workbookViewId="0">
      <selection activeCell="C19" sqref="C19"/>
    </sheetView>
  </sheetViews>
  <sheetFormatPr defaultColWidth="9.140625" defaultRowHeight="12.75"/>
  <cols>
    <col min="1" max="1" width="45" style="2" customWidth="1"/>
    <col min="2" max="2" width="12.140625" style="8" customWidth="1"/>
    <col min="3" max="3" width="31.7109375" style="8" customWidth="1"/>
    <col min="4" max="16384" width="9.140625" style="8"/>
  </cols>
  <sheetData>
    <row r="1" spans="1:3" ht="50.25" customHeight="1">
      <c r="A1" s="245" t="s">
        <v>155</v>
      </c>
      <c r="B1" s="245"/>
      <c r="C1" s="245"/>
    </row>
    <row r="2" spans="1:3">
      <c r="A2" s="246"/>
      <c r="B2" s="246"/>
      <c r="C2" s="246"/>
    </row>
    <row r="3" spans="1:3">
      <c r="A3" s="246"/>
      <c r="B3" s="246"/>
      <c r="C3" s="246"/>
    </row>
    <row r="4" spans="1:3">
      <c r="A4" s="11"/>
      <c r="B4" s="12"/>
      <c r="C4" s="12"/>
    </row>
    <row r="5" spans="1:3" ht="35.25" customHeight="1">
      <c r="A5" s="10" t="s">
        <v>0</v>
      </c>
      <c r="B5" s="9" t="s">
        <v>1</v>
      </c>
      <c r="C5" s="10" t="s">
        <v>18</v>
      </c>
    </row>
    <row r="6" spans="1:3">
      <c r="A6" s="26">
        <v>1</v>
      </c>
      <c r="B6" s="24">
        <v>2</v>
      </c>
      <c r="C6" s="24">
        <v>3</v>
      </c>
    </row>
    <row r="7" spans="1:3">
      <c r="A7" s="13" t="s">
        <v>9</v>
      </c>
      <c r="B7" s="30" t="s">
        <v>19</v>
      </c>
      <c r="C7" s="24">
        <v>0</v>
      </c>
    </row>
    <row r="8" spans="1:3">
      <c r="A8" s="13" t="s">
        <v>10</v>
      </c>
      <c r="B8" s="30" t="s">
        <v>21</v>
      </c>
      <c r="C8" s="24">
        <v>0</v>
      </c>
    </row>
    <row r="9" spans="1:3">
      <c r="A9" s="13" t="s">
        <v>20</v>
      </c>
      <c r="B9" s="30" t="s">
        <v>22</v>
      </c>
      <c r="C9" s="110">
        <v>61471.78</v>
      </c>
    </row>
    <row r="10" spans="1:3">
      <c r="A10" s="13" t="s">
        <v>23</v>
      </c>
      <c r="B10" s="30" t="s">
        <v>24</v>
      </c>
      <c r="C10" s="110">
        <v>0</v>
      </c>
    </row>
    <row r="11" spans="1:3">
      <c r="A11" s="13"/>
      <c r="B11" s="30"/>
      <c r="C11" s="24"/>
    </row>
    <row r="12" spans="1:3">
      <c r="A12" s="28"/>
      <c r="B12" s="31"/>
      <c r="C12" s="29"/>
    </row>
    <row r="13" spans="1:3">
      <c r="A13" s="28"/>
      <c r="B13" s="31"/>
      <c r="C13" s="29"/>
    </row>
    <row r="14" spans="1:3" ht="15" customHeight="1">
      <c r="A14" s="247" t="s">
        <v>156</v>
      </c>
      <c r="B14" s="247"/>
      <c r="C14" s="247"/>
    </row>
    <row r="15" spans="1:3">
      <c r="A15" s="28"/>
      <c r="B15" s="29"/>
      <c r="C15" s="29"/>
    </row>
    <row r="16" spans="1:3" ht="25.5" customHeight="1">
      <c r="A16" s="27" t="s">
        <v>0</v>
      </c>
      <c r="B16" s="25" t="s">
        <v>1</v>
      </c>
      <c r="C16" s="27" t="s">
        <v>55</v>
      </c>
    </row>
    <row r="17" spans="1:5">
      <c r="A17" s="26">
        <v>1</v>
      </c>
      <c r="B17" s="24">
        <v>2</v>
      </c>
      <c r="C17" s="24">
        <v>3</v>
      </c>
    </row>
    <row r="18" spans="1:5" ht="24.75" customHeight="1">
      <c r="A18" s="13" t="s">
        <v>25</v>
      </c>
      <c r="B18" s="30" t="s">
        <v>19</v>
      </c>
      <c r="C18" s="24"/>
    </row>
    <row r="19" spans="1:5" ht="89.25" customHeight="1">
      <c r="A19" s="13" t="s">
        <v>26</v>
      </c>
      <c r="B19" s="30" t="s">
        <v>21</v>
      </c>
      <c r="C19" s="24"/>
    </row>
    <row r="20" spans="1:5" ht="44.25" customHeight="1">
      <c r="A20" s="13" t="s">
        <v>27</v>
      </c>
      <c r="B20" s="30" t="s">
        <v>22</v>
      </c>
      <c r="C20" s="110">
        <v>61471.78</v>
      </c>
    </row>
    <row r="21" spans="1:5" ht="41.25" customHeight="1">
      <c r="A21" s="244" t="s">
        <v>91</v>
      </c>
      <c r="B21" s="244"/>
      <c r="C21" s="244"/>
    </row>
    <row r="22" spans="1:5" s="1" customFormat="1" ht="15.75" customHeight="1">
      <c r="A22" s="32"/>
      <c r="B22" s="32"/>
      <c r="C22" s="32"/>
      <c r="E22" s="32"/>
    </row>
    <row r="23" spans="1:5">
      <c r="A23" s="62"/>
    </row>
  </sheetData>
  <mergeCells count="5">
    <mergeCell ref="A21:C21"/>
    <mergeCell ref="A1:C1"/>
    <mergeCell ref="A2:C2"/>
    <mergeCell ref="A3:C3"/>
    <mergeCell ref="A14:C14"/>
  </mergeCells>
  <phoneticPr fontId="14" type="noConversion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Стр.4-5 (3)</vt:lpstr>
      <vt:lpstr>Стр.4-5 (2)</vt:lpstr>
      <vt:lpstr>Стр.1</vt:lpstr>
      <vt:lpstr>Стр.2-3</vt:lpstr>
      <vt:lpstr>Стр.4-5</vt:lpstr>
      <vt:lpstr>Стр.6</vt:lpstr>
      <vt:lpstr>Стр 7</vt:lpstr>
      <vt:lpstr>Лист1</vt:lpstr>
      <vt:lpstr>'Стр.2-3'!Заголовки_для_печати</vt:lpstr>
      <vt:lpstr>'Стр 7'!Область_печати</vt:lpstr>
      <vt:lpstr>Стр.1!Область_печати</vt:lpstr>
      <vt:lpstr>'Стр.2-3'!Область_печати</vt:lpstr>
      <vt:lpstr>'Стр.4-5'!Область_печати</vt:lpstr>
      <vt:lpstr>'Стр.4-5 (2)'!Область_печати</vt:lpstr>
      <vt:lpstr>'Стр.4-5 (3)'!Область_печати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Admin</cp:lastModifiedBy>
  <cp:lastPrinted>2019-06-07T05:46:48Z</cp:lastPrinted>
  <dcterms:created xsi:type="dcterms:W3CDTF">2015-12-03T07:22:45Z</dcterms:created>
  <dcterms:modified xsi:type="dcterms:W3CDTF">2019-06-07T05:48:40Z</dcterms:modified>
</cp:coreProperties>
</file>